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0005" windowHeight="856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<sst xmlns="http://schemas.openxmlformats.org/spreadsheetml/2006/main" count="133" uniqueCount="104">
  <si>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</si>
  <si>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</si>
  <si>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</si>
  <si>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</si>
  <si>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</si>
  <si>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</si>
  <si>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</si>
  <si>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</si>
  <si>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</si>
  <si>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</si>
  <si>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</si>
  <si>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</si>
  <si>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</si>
  <si>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</si>
  <si>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</si>
  <si>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</si>
  <si>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</si>
  <si>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</si>
  <si>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</si>
  <si>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</si>
  <si>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</si>
  <si>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</si>
  <si>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</si>
  <si>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</si>
  <si>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</si>
  <si>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</si>
  <si>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</si>
  <si>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</si>
  <si>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</si>
  <si>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</si>
  <si>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</si>
  <si>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</si>
  <si>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</si>
  <si>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</si>
  <si>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</si>
  <si>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</si>
  <si>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</si>
  <si>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</si>
  <si>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</si>
  <si>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</si>
  <si>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</si>
  <si>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</si>
  <si>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</si>
  <si>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98</t>
  </si>
  <si>
    <t>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</si>
  <si>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</si>
  <si>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</si>
  <si>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</si>
  <si>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</si>
  <si>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</si>
  <si>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</si>
  <si>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</si>
  <si>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</si>
  <si>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</si>
  <si>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</si>
  <si>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</si>
  <si>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</si>
  <si>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</si>
  <si>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</si>
  <si>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</si>
  <si>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</si>
  <si>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</si>
  <si>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</si>
  <si>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</si>
  <si>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</si>
  <si>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</si>
  <si>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t>2014-2018</t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</si>
  <si>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</si>
  <si>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</si>
  <si>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</si>
  <si>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</si>
  <si>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</si>
  <si>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</si>
  <si>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</si>
  <si>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</si>
  <si>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</si>
  <si>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</si>
  <si>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</si>
  <si>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</si>
  <si>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</si>
  <si>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</si>
  <si>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</si>
  <si>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</si>
  <si>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</si>
  <si>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</si>
  <si>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</si>
  <si>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</si>
  <si>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</si>
  <si>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</si>
  <si>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</rPr>
      <t xml:space="preserve">Основное мероприятие 2.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</si>
  <si>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</si>
  <si>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</si>
  <si>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</si>
  <si>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</si>
  <si>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</si>
  <si>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</si>
  <si>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</si>
  <si>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</si>
  <si>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</si>
  <si>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</si>
  <si>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</si>
  <si>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</t>
  </si>
  <si>
    <t xml:space="preserve">Администрация муниципального образования, Управление образования администрации муниципального образования </t>
  </si>
  <si>
    <t>Создание условий для эффективного муниципального управления (в т.ч. повышение квалификации и профессиональной переподготовки)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</si>
</sst>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8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6" fontId="2" fillId="34" borderId="10" xfId="0" applyNumberFormat="1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186" fontId="8" fillId="34" borderId="10" xfId="0" applyNumberFormat="1" applyFont="1" applyFill="1" applyBorder="1" applyAlignment="1">
      <alignment vertical="center" wrapText="1"/>
    </xf>
    <xf numFmtId="186" fontId="7" fillId="2" borderId="10" xfId="0" applyNumberFormat="1" applyFont="1" applyFill="1" applyBorder="1" applyAlignment="1">
      <alignment vertical="center" wrapText="1"/>
    </xf>
    <xf numFmtId="186" fontId="7" fillId="2" borderId="10" xfId="0" applyNumberFormat="1" applyFont="1" applyFill="1" applyBorder="1" applyAlignment="1">
      <alignment horizontal="right" vertical="center" wrapText="1"/>
    </xf>
    <xf numFmtId="188" fontId="2" fillId="34" borderId="10" xfId="0" applyNumberFormat="1" applyFont="1" applyFill="1" applyBorder="1" applyAlignment="1">
      <alignment horizontal="right" vertical="center" wrapText="1"/>
    </xf>
    <xf numFmtId="188" fontId="3" fillId="34" borderId="10" xfId="0" applyNumberFormat="1" applyFont="1" applyFill="1" applyBorder="1" applyAlignment="1">
      <alignment horizontal="right" vertical="center" wrapText="1"/>
    </xf>
    <xf numFmtId="188" fontId="7" fillId="2" borderId="10" xfId="0" applyNumberFormat="1" applyFont="1" applyFill="1" applyBorder="1" applyAlignment="1">
      <alignment horizontal="right" vertical="center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9"/>
  <sheetViews>
    <sheetView view="pageLayout" workbookViewId="0" topLeftCell="A13">
      <selection activeCell="B12" sqref="B12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3.00390625" style="2" customWidth="1"/>
    <col min="6" max="6" width="12.7109375" style="2" customWidth="1"/>
    <col min="7" max="7" width="13.28125" style="2" customWidth="1"/>
    <col min="8" max="8" width="12.140625" style="2" customWidth="1"/>
    <col min="9" max="9" width="15.00390625" style="2" customWidth="1"/>
    <col min="10" max="10" width="16.57421875" style="2" customWidth="1"/>
    <col min="11" max="11" width="16.8515625" style="2" customWidth="1"/>
    <col min="12" max="12" width="23.57421875" style="2" customWidth="1"/>
    <col min="13" max="13" width="23.28125" style="2" customWidth="1"/>
    <col min="14" max="16384" width="9.140625" style="2" customWidth="1"/>
  </cols>
  <sheetData>
    <row r="1" spans="7:9" ht="29.25" customHeight="1">
      <c r="G1" s="42" t="s">
        <v>27</v>
      </c>
      <c r="H1" s="42"/>
      <c r="I1" s="42"/>
    </row>
    <row r="2" spans="1:9" ht="20.25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</row>
    <row r="3" spans="2:9" ht="6.75" customHeight="1">
      <c r="B3" s="44"/>
      <c r="C3" s="44"/>
      <c r="D3" s="44"/>
      <c r="E3" s="44"/>
      <c r="F3" s="44"/>
      <c r="G3" s="44"/>
      <c r="H3" s="44"/>
      <c r="I3" s="44"/>
    </row>
    <row r="4" spans="1:9" s="13" customFormat="1" ht="23.25" customHeight="1">
      <c r="A4" s="45" t="s">
        <v>0</v>
      </c>
      <c r="B4" s="45" t="s">
        <v>29</v>
      </c>
      <c r="C4" s="45" t="s">
        <v>30</v>
      </c>
      <c r="D4" s="48" t="s">
        <v>31</v>
      </c>
      <c r="E4" s="48"/>
      <c r="F4" s="48"/>
      <c r="G4" s="48"/>
      <c r="H4" s="48"/>
      <c r="I4" s="48"/>
    </row>
    <row r="5" spans="1:9" s="13" customFormat="1" ht="26.25" customHeight="1">
      <c r="A5" s="46"/>
      <c r="B5" s="46"/>
      <c r="C5" s="46"/>
      <c r="D5" s="45" t="s">
        <v>32</v>
      </c>
      <c r="E5" s="48" t="s">
        <v>33</v>
      </c>
      <c r="F5" s="48"/>
      <c r="G5" s="48"/>
      <c r="H5" s="48"/>
      <c r="I5" s="48"/>
    </row>
    <row r="6" spans="1:9" ht="22.5" customHeight="1">
      <c r="A6" s="47"/>
      <c r="B6" s="47"/>
      <c r="C6" s="47"/>
      <c r="D6" s="47"/>
      <c r="E6" s="4">
        <v>2014</v>
      </c>
      <c r="F6" s="4">
        <v>2015</v>
      </c>
      <c r="G6" s="4">
        <v>2016</v>
      </c>
      <c r="H6" s="4">
        <v>2017</v>
      </c>
      <c r="I6" s="4">
        <v>2018</v>
      </c>
    </row>
    <row r="7" spans="1:9" s="15" customFormat="1" ht="15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8</v>
      </c>
    </row>
    <row r="8" spans="1:9" ht="45" customHeight="1">
      <c r="A8" s="36" t="s">
        <v>34</v>
      </c>
      <c r="B8" s="37"/>
      <c r="C8" s="37"/>
      <c r="D8" s="37"/>
      <c r="E8" s="37"/>
      <c r="F8" s="37"/>
      <c r="G8" s="37"/>
      <c r="H8" s="37"/>
      <c r="I8" s="38"/>
    </row>
    <row r="9" spans="1:9" ht="31.5" customHeight="1">
      <c r="A9" s="16"/>
      <c r="B9" s="17" t="s">
        <v>35</v>
      </c>
      <c r="C9" s="18" t="s">
        <v>36</v>
      </c>
      <c r="D9" s="16">
        <v>0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</row>
    <row r="10" spans="1:9" ht="50.25" customHeight="1">
      <c r="A10" s="16"/>
      <c r="B10" s="17" t="s">
        <v>37</v>
      </c>
      <c r="C10" s="18" t="s">
        <v>36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</row>
    <row r="11" spans="1:9" ht="24" customHeight="1">
      <c r="A11" s="18">
        <v>1</v>
      </c>
      <c r="B11" s="39" t="s">
        <v>38</v>
      </c>
      <c r="C11" s="40"/>
      <c r="D11" s="40"/>
      <c r="E11" s="40"/>
      <c r="F11" s="40"/>
      <c r="G11" s="40"/>
      <c r="H11" s="40"/>
      <c r="I11" s="41"/>
    </row>
    <row r="12" spans="1:9" ht="67.5" customHeight="1">
      <c r="A12" s="18" t="s">
        <v>1</v>
      </c>
      <c r="B12" s="66" t="s">
        <v>39</v>
      </c>
      <c r="C12" s="18" t="s">
        <v>40</v>
      </c>
      <c r="D12" s="18" t="s">
        <v>41</v>
      </c>
      <c r="E12" s="18" t="s">
        <v>42</v>
      </c>
      <c r="F12" s="18" t="s">
        <v>100</v>
      </c>
      <c r="G12" s="18" t="s">
        <v>43</v>
      </c>
      <c r="H12" s="18" t="s">
        <v>43</v>
      </c>
      <c r="I12" s="18" t="s">
        <v>43</v>
      </c>
    </row>
    <row r="13" spans="1:9" ht="32.25" customHeight="1">
      <c r="A13" s="18" t="s">
        <v>44</v>
      </c>
      <c r="B13" s="39" t="s">
        <v>45</v>
      </c>
      <c r="C13" s="40"/>
      <c r="D13" s="40"/>
      <c r="E13" s="40"/>
      <c r="F13" s="40"/>
      <c r="G13" s="40"/>
      <c r="H13" s="40"/>
      <c r="I13" s="41"/>
    </row>
    <row r="14" spans="1:9" ht="57.75" customHeight="1">
      <c r="A14" s="18" t="s">
        <v>46</v>
      </c>
      <c r="B14" s="19" t="s">
        <v>47</v>
      </c>
      <c r="C14" s="18" t="s">
        <v>48</v>
      </c>
      <c r="D14" s="18" t="s">
        <v>49</v>
      </c>
      <c r="E14" s="18" t="s">
        <v>49</v>
      </c>
      <c r="F14" s="18" t="s">
        <v>49</v>
      </c>
      <c r="G14" s="18" t="s">
        <v>49</v>
      </c>
      <c r="H14" s="18" t="s">
        <v>49</v>
      </c>
      <c r="I14" s="18" t="s">
        <v>49</v>
      </c>
    </row>
    <row r="15" spans="1:9" ht="47.25">
      <c r="A15" s="7" t="s">
        <v>50</v>
      </c>
      <c r="B15" s="20" t="s">
        <v>51</v>
      </c>
      <c r="C15" s="3" t="s">
        <v>52</v>
      </c>
      <c r="D15" s="3">
        <v>80</v>
      </c>
      <c r="E15" s="3">
        <v>82</v>
      </c>
      <c r="F15" s="3">
        <v>100</v>
      </c>
      <c r="G15" s="3">
        <v>100</v>
      </c>
      <c r="H15" s="3">
        <v>100</v>
      </c>
      <c r="I15" s="3">
        <v>100</v>
      </c>
    </row>
    <row r="16" spans="1:9" ht="48" customHeight="1">
      <c r="A16" s="7" t="s">
        <v>53</v>
      </c>
      <c r="B16" s="21" t="s">
        <v>54</v>
      </c>
      <c r="C16" s="3" t="s">
        <v>55</v>
      </c>
      <c r="D16" s="3">
        <v>40</v>
      </c>
      <c r="E16" s="3">
        <v>0</v>
      </c>
      <c r="F16" s="3">
        <v>0</v>
      </c>
      <c r="G16" s="3">
        <v>60</v>
      </c>
      <c r="H16" s="3">
        <v>70</v>
      </c>
      <c r="I16" s="3">
        <v>70</v>
      </c>
    </row>
    <row r="17" spans="1:9" ht="54" customHeight="1">
      <c r="A17" s="7" t="s">
        <v>56</v>
      </c>
      <c r="B17" s="21" t="s">
        <v>57</v>
      </c>
      <c r="C17" s="3" t="s">
        <v>55</v>
      </c>
      <c r="D17" s="3">
        <v>40</v>
      </c>
      <c r="E17" s="3">
        <v>60</v>
      </c>
      <c r="F17" s="3">
        <v>0</v>
      </c>
      <c r="G17" s="3">
        <v>80</v>
      </c>
      <c r="H17" s="3">
        <v>80</v>
      </c>
      <c r="I17" s="3">
        <v>80</v>
      </c>
    </row>
    <row r="18" spans="1:9" ht="66.75" customHeight="1">
      <c r="A18" s="7" t="s">
        <v>58</v>
      </c>
      <c r="B18" s="21" t="s">
        <v>59</v>
      </c>
      <c r="C18" s="3" t="s">
        <v>60</v>
      </c>
      <c r="D18" s="3">
        <v>5</v>
      </c>
      <c r="E18" s="3">
        <v>5</v>
      </c>
      <c r="F18" s="3">
        <v>1</v>
      </c>
      <c r="G18" s="3">
        <f>16+2</f>
        <v>18</v>
      </c>
      <c r="H18" s="3">
        <v>7</v>
      </c>
      <c r="I18" s="3">
        <v>7</v>
      </c>
    </row>
    <row r="19" spans="1:9" ht="48.75" customHeight="1">
      <c r="A19" s="7" t="s">
        <v>61</v>
      </c>
      <c r="B19" s="21" t="s">
        <v>62</v>
      </c>
      <c r="C19" s="3" t="s">
        <v>63</v>
      </c>
      <c r="D19" s="3">
        <v>75</v>
      </c>
      <c r="E19" s="3">
        <v>80</v>
      </c>
      <c r="F19" s="3">
        <v>95</v>
      </c>
      <c r="G19" s="3">
        <v>95</v>
      </c>
      <c r="H19" s="3">
        <v>95</v>
      </c>
      <c r="I19" s="3">
        <v>95</v>
      </c>
    </row>
  </sheetData>
  <sheetProtection/>
  <mergeCells count="12">
    <mergeCell ref="D5:D6"/>
    <mergeCell ref="E5:I5"/>
    <mergeCell ref="A8:I8"/>
    <mergeCell ref="B11:I11"/>
    <mergeCell ref="B13:I13"/>
    <mergeCell ref="G1:I1"/>
    <mergeCell ref="A2:I2"/>
    <mergeCell ref="B3:I3"/>
    <mergeCell ref="A4:A6"/>
    <mergeCell ref="B4:B6"/>
    <mergeCell ref="C4:C6"/>
    <mergeCell ref="D4:I4"/>
  </mergeCells>
  <printOptions/>
  <pageMargins left="0" right="0" top="0.7480314960629921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7"/>
  <sheetViews>
    <sheetView tabSelected="1" view="pageBreakPreview" zoomScale="89" zoomScaleNormal="66" zoomScaleSheetLayoutView="89" zoomScalePageLayoutView="75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5.28125" style="2" customWidth="1"/>
    <col min="4" max="4" width="14.28125" style="2" customWidth="1"/>
    <col min="5" max="5" width="27.7109375" style="2" customWidth="1"/>
    <col min="6" max="6" width="17.140625" style="2" customWidth="1"/>
    <col min="7" max="7" width="15.28125" style="2" customWidth="1"/>
    <col min="8" max="8" width="15.7109375" style="2" customWidth="1"/>
    <col min="9" max="11" width="15.140625" style="2" customWidth="1"/>
    <col min="12" max="16384" width="9.140625" style="2" customWidth="1"/>
  </cols>
  <sheetData>
    <row r="1" spans="1:11" ht="21" customHeight="1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2.25" customHeight="1">
      <c r="A4" s="48" t="s">
        <v>0</v>
      </c>
      <c r="B4" s="48" t="s">
        <v>2</v>
      </c>
      <c r="C4" s="48" t="s">
        <v>3</v>
      </c>
      <c r="D4" s="48" t="s">
        <v>4</v>
      </c>
      <c r="E4" s="48" t="s">
        <v>5</v>
      </c>
      <c r="F4" s="63" t="s">
        <v>10</v>
      </c>
      <c r="G4" s="64"/>
      <c r="H4" s="64"/>
      <c r="I4" s="64"/>
      <c r="J4" s="64"/>
      <c r="K4" s="65"/>
    </row>
    <row r="5" spans="1:11" ht="20.25" customHeight="1">
      <c r="A5" s="48"/>
      <c r="B5" s="48"/>
      <c r="C5" s="48"/>
      <c r="D5" s="48"/>
      <c r="E5" s="48"/>
      <c r="F5" s="48" t="s">
        <v>6</v>
      </c>
      <c r="G5" s="48" t="s">
        <v>7</v>
      </c>
      <c r="H5" s="48"/>
      <c r="I5" s="48"/>
      <c r="J5" s="48"/>
      <c r="K5" s="48"/>
    </row>
    <row r="6" spans="1:11" ht="32.25" customHeight="1">
      <c r="A6" s="48"/>
      <c r="B6" s="48"/>
      <c r="C6" s="48"/>
      <c r="D6" s="48"/>
      <c r="E6" s="48"/>
      <c r="F6" s="48"/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1:11" s="1" customFormat="1" ht="36" customHeight="1">
      <c r="A7" s="3" t="s">
        <v>11</v>
      </c>
      <c r="B7" s="49" t="s">
        <v>17</v>
      </c>
      <c r="C7" s="50"/>
      <c r="D7" s="50"/>
      <c r="E7" s="50"/>
      <c r="F7" s="50"/>
      <c r="G7" s="50"/>
      <c r="H7" s="50"/>
      <c r="I7" s="50"/>
      <c r="J7" s="50"/>
      <c r="K7" s="51"/>
    </row>
    <row r="8" spans="1:11" s="1" customFormat="1" ht="34.5" customHeight="1">
      <c r="A8" s="7" t="s">
        <v>1</v>
      </c>
      <c r="B8" s="49" t="s">
        <v>18</v>
      </c>
      <c r="C8" s="50"/>
      <c r="D8" s="50"/>
      <c r="E8" s="50"/>
      <c r="F8" s="50"/>
      <c r="G8" s="50"/>
      <c r="H8" s="50"/>
      <c r="I8" s="50"/>
      <c r="J8" s="50"/>
      <c r="K8" s="51"/>
    </row>
    <row r="9" spans="1:11" ht="42.75" customHeight="1">
      <c r="A9" s="52" t="s">
        <v>12</v>
      </c>
      <c r="B9" s="55" t="s">
        <v>67</v>
      </c>
      <c r="C9" s="55" t="s">
        <v>102</v>
      </c>
      <c r="D9" s="58" t="s">
        <v>66</v>
      </c>
      <c r="E9" s="8" t="s">
        <v>19</v>
      </c>
      <c r="F9" s="27">
        <f aca="true" t="shared" si="0" ref="F9:F16">SUM(G9:K9)</f>
        <v>58932.35499999998</v>
      </c>
      <c r="G9" s="27">
        <f>SUM(G13:G24)</f>
        <v>11182.8</v>
      </c>
      <c r="H9" s="27">
        <f>SUM(H13:H24)</f>
        <v>11363.8</v>
      </c>
      <c r="I9" s="27">
        <f>SUM(I13:I24)</f>
        <v>12617.954999999998</v>
      </c>
      <c r="J9" s="27">
        <f>SUM(J13:J24)</f>
        <v>11883.899999999998</v>
      </c>
      <c r="K9" s="27">
        <f>SUM(K13:K24)</f>
        <v>11883.899999999998</v>
      </c>
    </row>
    <row r="10" spans="1:11" ht="50.25" customHeight="1">
      <c r="A10" s="53"/>
      <c r="B10" s="56"/>
      <c r="C10" s="56"/>
      <c r="D10" s="59"/>
      <c r="E10" s="8" t="s">
        <v>13</v>
      </c>
      <c r="F10" s="27">
        <f t="shared" si="0"/>
        <v>0</v>
      </c>
      <c r="G10" s="27"/>
      <c r="H10" s="27"/>
      <c r="I10" s="27"/>
      <c r="J10" s="27"/>
      <c r="K10" s="27"/>
    </row>
    <row r="11" spans="1:11" ht="66.75" customHeight="1">
      <c r="A11" s="53"/>
      <c r="B11" s="56"/>
      <c r="C11" s="56"/>
      <c r="D11" s="59"/>
      <c r="E11" s="8" t="s">
        <v>94</v>
      </c>
      <c r="F11" s="27">
        <f t="shared" si="0"/>
        <v>0</v>
      </c>
      <c r="G11" s="27"/>
      <c r="H11" s="27"/>
      <c r="I11" s="27"/>
      <c r="J11" s="27"/>
      <c r="K11" s="27"/>
    </row>
    <row r="12" spans="1:11" ht="51" customHeight="1">
      <c r="A12" s="54"/>
      <c r="B12" s="57"/>
      <c r="C12" s="57"/>
      <c r="D12" s="60"/>
      <c r="E12" s="9" t="s">
        <v>14</v>
      </c>
      <c r="F12" s="28">
        <f t="shared" si="0"/>
        <v>58932.35499999998</v>
      </c>
      <c r="G12" s="28">
        <f>SUM(G9:G11)</f>
        <v>11182.8</v>
      </c>
      <c r="H12" s="28">
        <f>SUM(H9:H11)</f>
        <v>11363.8</v>
      </c>
      <c r="I12" s="28">
        <f>SUM(I9:I11)</f>
        <v>12617.954999999998</v>
      </c>
      <c r="J12" s="28">
        <f>SUM(J9:J11)</f>
        <v>11883.899999999998</v>
      </c>
      <c r="K12" s="28">
        <f>SUM(K9:K11)</f>
        <v>11883.899999999998</v>
      </c>
    </row>
    <row r="13" spans="1:11" s="15" customFormat="1" ht="66.75" customHeight="1">
      <c r="A13" s="22" t="s">
        <v>68</v>
      </c>
      <c r="B13" s="22" t="s">
        <v>69</v>
      </c>
      <c r="C13" s="23"/>
      <c r="D13" s="22"/>
      <c r="E13" s="23" t="s">
        <v>64</v>
      </c>
      <c r="F13" s="29">
        <f t="shared" si="0"/>
        <v>57.58</v>
      </c>
      <c r="G13" s="30"/>
      <c r="H13" s="30"/>
      <c r="I13" s="30">
        <v>57.58</v>
      </c>
      <c r="J13" s="30"/>
      <c r="K13" s="30"/>
    </row>
    <row r="14" spans="1:11" s="15" customFormat="1" ht="38.25" customHeight="1">
      <c r="A14" s="22" t="s">
        <v>70</v>
      </c>
      <c r="B14" s="22" t="s">
        <v>95</v>
      </c>
      <c r="C14" s="23"/>
      <c r="D14" s="22"/>
      <c r="E14" s="23" t="s">
        <v>64</v>
      </c>
      <c r="F14" s="29">
        <f t="shared" si="0"/>
        <v>1078.975</v>
      </c>
      <c r="G14" s="30"/>
      <c r="H14" s="30"/>
      <c r="I14" s="30">
        <f>1115.34-36.365</f>
        <v>1078.975</v>
      </c>
      <c r="J14" s="30"/>
      <c r="K14" s="30"/>
    </row>
    <row r="15" spans="1:11" s="15" customFormat="1" ht="105.75" customHeight="1">
      <c r="A15" s="22" t="s">
        <v>72</v>
      </c>
      <c r="B15" s="67" t="s">
        <v>71</v>
      </c>
      <c r="C15" s="23"/>
      <c r="D15" s="22"/>
      <c r="E15" s="23" t="s">
        <v>64</v>
      </c>
      <c r="F15" s="29">
        <f t="shared" si="0"/>
        <v>13088.2</v>
      </c>
      <c r="G15" s="30">
        <v>2343.5</v>
      </c>
      <c r="H15" s="30">
        <v>2525.9</v>
      </c>
      <c r="I15" s="30">
        <v>2495.2</v>
      </c>
      <c r="J15" s="30">
        <v>2861.8</v>
      </c>
      <c r="K15" s="30">
        <v>2861.8</v>
      </c>
    </row>
    <row r="16" spans="1:11" s="15" customFormat="1" ht="84.75" customHeight="1">
      <c r="A16" s="22" t="s">
        <v>75</v>
      </c>
      <c r="B16" s="22" t="s">
        <v>73</v>
      </c>
      <c r="C16" s="23"/>
      <c r="D16" s="22"/>
      <c r="E16" s="23" t="s">
        <v>65</v>
      </c>
      <c r="F16" s="29">
        <f t="shared" si="0"/>
        <v>786.0000000000001</v>
      </c>
      <c r="G16" s="30">
        <v>208.1</v>
      </c>
      <c r="H16" s="30">
        <v>215.8</v>
      </c>
      <c r="I16" s="30">
        <v>120.7</v>
      </c>
      <c r="J16" s="30">
        <v>120.7</v>
      </c>
      <c r="K16" s="30">
        <v>120.7</v>
      </c>
    </row>
    <row r="17" spans="1:11" s="15" customFormat="1" ht="105" customHeight="1">
      <c r="A17" s="22" t="s">
        <v>76</v>
      </c>
      <c r="B17" s="22" t="s">
        <v>74</v>
      </c>
      <c r="C17" s="23"/>
      <c r="D17" s="22"/>
      <c r="E17" s="23" t="s">
        <v>65</v>
      </c>
      <c r="F17" s="29">
        <f aca="true" t="shared" si="1" ref="F17:F24">SUM(G17:K17)</f>
        <v>262.2</v>
      </c>
      <c r="G17" s="30">
        <v>63.5</v>
      </c>
      <c r="H17" s="30">
        <f>50.8+0.3</f>
        <v>51.099999999999994</v>
      </c>
      <c r="I17" s="30">
        <v>49.2</v>
      </c>
      <c r="J17" s="30">
        <v>49.2</v>
      </c>
      <c r="K17" s="30">
        <v>49.2</v>
      </c>
    </row>
    <row r="18" spans="1:11" s="15" customFormat="1" ht="94.5" customHeight="1">
      <c r="A18" s="22" t="s">
        <v>78</v>
      </c>
      <c r="B18" s="67" t="s">
        <v>77</v>
      </c>
      <c r="C18" s="23"/>
      <c r="D18" s="22"/>
      <c r="E18" s="23" t="s">
        <v>65</v>
      </c>
      <c r="F18" s="29">
        <f t="shared" si="1"/>
        <v>282.29999999999995</v>
      </c>
      <c r="G18" s="30">
        <v>76.6</v>
      </c>
      <c r="H18" s="30">
        <v>79.1</v>
      </c>
      <c r="I18" s="30">
        <v>42.2</v>
      </c>
      <c r="J18" s="30">
        <v>42.2</v>
      </c>
      <c r="K18" s="30">
        <v>42.2</v>
      </c>
    </row>
    <row r="19" spans="1:11" s="15" customFormat="1" ht="108.75" customHeight="1">
      <c r="A19" s="22" t="s">
        <v>81</v>
      </c>
      <c r="B19" s="67" t="s">
        <v>79</v>
      </c>
      <c r="C19" s="23"/>
      <c r="D19" s="22"/>
      <c r="E19" s="23" t="s">
        <v>65</v>
      </c>
      <c r="F19" s="29">
        <f t="shared" si="1"/>
        <v>26262</v>
      </c>
      <c r="G19" s="30">
        <v>5118</v>
      </c>
      <c r="H19" s="30">
        <v>5286</v>
      </c>
      <c r="I19" s="30">
        <v>5286</v>
      </c>
      <c r="J19" s="30">
        <v>5286</v>
      </c>
      <c r="K19" s="30">
        <v>5286</v>
      </c>
    </row>
    <row r="20" spans="1:11" s="15" customFormat="1" ht="113.25" customHeight="1">
      <c r="A20" s="22" t="s">
        <v>83</v>
      </c>
      <c r="B20" s="67" t="s">
        <v>80</v>
      </c>
      <c r="C20" s="23"/>
      <c r="D20" s="22"/>
      <c r="E20" s="23" t="s">
        <v>65</v>
      </c>
      <c r="F20" s="29">
        <f t="shared" si="1"/>
        <v>3386.3999999999996</v>
      </c>
      <c r="G20" s="30">
        <v>341.3</v>
      </c>
      <c r="H20" s="30">
        <v>576.7</v>
      </c>
      <c r="I20" s="30">
        <v>822.8</v>
      </c>
      <c r="J20" s="30">
        <v>822.8</v>
      </c>
      <c r="K20" s="30">
        <v>822.8</v>
      </c>
    </row>
    <row r="21" spans="1:11" s="15" customFormat="1" ht="114.75" customHeight="1">
      <c r="A21" s="22" t="s">
        <v>85</v>
      </c>
      <c r="B21" s="67" t="s">
        <v>82</v>
      </c>
      <c r="C21" s="23"/>
      <c r="D21" s="22"/>
      <c r="E21" s="23" t="s">
        <v>65</v>
      </c>
      <c r="F21" s="29">
        <f t="shared" si="1"/>
        <v>30</v>
      </c>
      <c r="G21" s="30">
        <v>6</v>
      </c>
      <c r="H21" s="30">
        <v>6</v>
      </c>
      <c r="I21" s="30">
        <v>6</v>
      </c>
      <c r="J21" s="30">
        <v>6</v>
      </c>
      <c r="K21" s="30">
        <v>6</v>
      </c>
    </row>
    <row r="22" spans="1:11" s="15" customFormat="1" ht="45" customHeight="1">
      <c r="A22" s="22" t="s">
        <v>87</v>
      </c>
      <c r="B22" s="22" t="s">
        <v>84</v>
      </c>
      <c r="C22" s="23"/>
      <c r="D22" s="22"/>
      <c r="E22" s="23" t="s">
        <v>65</v>
      </c>
      <c r="F22" s="29">
        <f t="shared" si="1"/>
        <v>3483.6</v>
      </c>
      <c r="G22" s="30">
        <v>1023.6</v>
      </c>
      <c r="H22" s="30">
        <v>561</v>
      </c>
      <c r="I22" s="30">
        <v>633</v>
      </c>
      <c r="J22" s="30">
        <v>633</v>
      </c>
      <c r="K22" s="30">
        <v>633</v>
      </c>
    </row>
    <row r="23" spans="1:11" s="15" customFormat="1" ht="56.25" customHeight="1">
      <c r="A23" s="22" t="s">
        <v>88</v>
      </c>
      <c r="B23" s="22" t="s">
        <v>86</v>
      </c>
      <c r="C23" s="23"/>
      <c r="D23" s="22"/>
      <c r="E23" s="23" t="s">
        <v>65</v>
      </c>
      <c r="F23" s="29">
        <f t="shared" si="1"/>
        <v>10067.1</v>
      </c>
      <c r="G23" s="30">
        <v>1961.9</v>
      </c>
      <c r="H23" s="30">
        <v>2026.3</v>
      </c>
      <c r="I23" s="30">
        <v>2026.3</v>
      </c>
      <c r="J23" s="30">
        <v>2026.3</v>
      </c>
      <c r="K23" s="30">
        <v>2026.3</v>
      </c>
    </row>
    <row r="24" spans="1:11" s="15" customFormat="1" ht="66.75" customHeight="1">
      <c r="A24" s="22" t="s">
        <v>99</v>
      </c>
      <c r="B24" s="22" t="s">
        <v>20</v>
      </c>
      <c r="C24" s="23"/>
      <c r="D24" s="22"/>
      <c r="E24" s="23" t="s">
        <v>65</v>
      </c>
      <c r="F24" s="29">
        <f t="shared" si="1"/>
        <v>148</v>
      </c>
      <c r="G24" s="30">
        <v>40.3</v>
      </c>
      <c r="H24" s="30">
        <v>35.9</v>
      </c>
      <c r="I24" s="30"/>
      <c r="J24" s="30">
        <v>35.9</v>
      </c>
      <c r="K24" s="30">
        <v>35.9</v>
      </c>
    </row>
    <row r="25" spans="1:11" s="1" customFormat="1" ht="24" customHeight="1">
      <c r="A25" s="7" t="s">
        <v>21</v>
      </c>
      <c r="B25" s="49" t="s">
        <v>22</v>
      </c>
      <c r="C25" s="50"/>
      <c r="D25" s="50"/>
      <c r="E25" s="50"/>
      <c r="F25" s="50"/>
      <c r="G25" s="50"/>
      <c r="H25" s="50"/>
      <c r="I25" s="50"/>
      <c r="J25" s="50"/>
      <c r="K25" s="51"/>
    </row>
    <row r="26" spans="1:11" ht="45.75" customHeight="1">
      <c r="A26" s="52" t="s">
        <v>24</v>
      </c>
      <c r="B26" s="55" t="s">
        <v>89</v>
      </c>
      <c r="C26" s="55" t="s">
        <v>101</v>
      </c>
      <c r="D26" s="58" t="s">
        <v>66</v>
      </c>
      <c r="E26" s="8" t="s">
        <v>19</v>
      </c>
      <c r="F26" s="32">
        <f aca="true" t="shared" si="2" ref="F26:F33">SUM(G26:K26)</f>
        <v>0</v>
      </c>
      <c r="G26" s="27"/>
      <c r="H26" s="27"/>
      <c r="I26" s="32"/>
      <c r="J26" s="27"/>
      <c r="K26" s="27"/>
    </row>
    <row r="27" spans="1:11" ht="37.5" customHeight="1">
      <c r="A27" s="53"/>
      <c r="B27" s="56"/>
      <c r="C27" s="56"/>
      <c r="D27" s="59"/>
      <c r="E27" s="8" t="s">
        <v>13</v>
      </c>
      <c r="F27" s="32">
        <f>SUM(G27:K27)</f>
        <v>13181.7</v>
      </c>
      <c r="G27" s="27">
        <f>G30+G31+G32</f>
        <v>4325.9</v>
      </c>
      <c r="H27" s="27">
        <f>H30+H31+H32</f>
        <v>1220.1</v>
      </c>
      <c r="I27" s="27">
        <f>I30+I31+I32</f>
        <v>3635.7</v>
      </c>
      <c r="J27" s="27">
        <f>J30+J31+J32</f>
        <v>2000</v>
      </c>
      <c r="K27" s="27">
        <f>K30+K31+K32</f>
        <v>2000</v>
      </c>
    </row>
    <row r="28" spans="1:11" ht="63.75" customHeight="1">
      <c r="A28" s="53"/>
      <c r="B28" s="56"/>
      <c r="C28" s="56"/>
      <c r="D28" s="59"/>
      <c r="E28" s="8" t="s">
        <v>94</v>
      </c>
      <c r="F28" s="32">
        <f t="shared" si="2"/>
        <v>4598.135329999997</v>
      </c>
      <c r="G28" s="27">
        <f>G33</f>
        <v>0</v>
      </c>
      <c r="H28" s="27">
        <f>H33</f>
        <v>0</v>
      </c>
      <c r="I28" s="32">
        <f>I33</f>
        <v>4598.135329999997</v>
      </c>
      <c r="J28" s="27">
        <f>J33</f>
        <v>0</v>
      </c>
      <c r="K28" s="27">
        <f>K33</f>
        <v>0</v>
      </c>
    </row>
    <row r="29" spans="1:11" ht="43.5" customHeight="1">
      <c r="A29" s="54"/>
      <c r="B29" s="57"/>
      <c r="C29" s="57"/>
      <c r="D29" s="60"/>
      <c r="E29" s="9" t="s">
        <v>14</v>
      </c>
      <c r="F29" s="33">
        <f t="shared" si="2"/>
        <v>17779.835329999998</v>
      </c>
      <c r="G29" s="28">
        <f>SUM(G26:G28)</f>
        <v>4325.9</v>
      </c>
      <c r="H29" s="28">
        <f>SUM(H26:H28)</f>
        <v>1220.1</v>
      </c>
      <c r="I29" s="33">
        <f>SUM(I26:I28)</f>
        <v>8233.835329999998</v>
      </c>
      <c r="J29" s="28">
        <f>SUM(J26:J28)</f>
        <v>2000</v>
      </c>
      <c r="K29" s="28">
        <f>SUM(K26:K28)</f>
        <v>2000</v>
      </c>
    </row>
    <row r="30" spans="1:11" ht="43.5" customHeight="1">
      <c r="A30" s="23" t="s">
        <v>90</v>
      </c>
      <c r="B30" s="14" t="s">
        <v>23</v>
      </c>
      <c r="C30" s="25"/>
      <c r="D30" s="26"/>
      <c r="E30" s="25" t="s">
        <v>96</v>
      </c>
      <c r="F30" s="35">
        <f t="shared" si="2"/>
        <v>7726.2</v>
      </c>
      <c r="G30" s="31">
        <v>1726.2</v>
      </c>
      <c r="H30" s="31">
        <v>0</v>
      </c>
      <c r="I30" s="34">
        <v>2000</v>
      </c>
      <c r="J30" s="31">
        <v>2000</v>
      </c>
      <c r="K30" s="31">
        <v>2000</v>
      </c>
    </row>
    <row r="31" spans="1:11" ht="39" customHeight="1">
      <c r="A31" s="23" t="s">
        <v>91</v>
      </c>
      <c r="B31" s="14" t="s">
        <v>25</v>
      </c>
      <c r="C31" s="25"/>
      <c r="D31" s="26"/>
      <c r="E31" s="25" t="s">
        <v>96</v>
      </c>
      <c r="F31" s="35">
        <f t="shared" si="2"/>
        <v>1881.27</v>
      </c>
      <c r="G31" s="31">
        <v>1002.3</v>
      </c>
      <c r="H31" s="31">
        <v>346.97</v>
      </c>
      <c r="I31" s="34">
        <f>962-430</f>
        <v>532</v>
      </c>
      <c r="J31" s="31"/>
      <c r="K31" s="31"/>
    </row>
    <row r="32" spans="1:11" ht="42.75" customHeight="1">
      <c r="A32" s="23" t="s">
        <v>92</v>
      </c>
      <c r="B32" s="14" t="s">
        <v>103</v>
      </c>
      <c r="C32" s="25"/>
      <c r="D32" s="26"/>
      <c r="E32" s="25" t="s">
        <v>96</v>
      </c>
      <c r="F32" s="35">
        <f t="shared" si="2"/>
        <v>3574.2300000000005</v>
      </c>
      <c r="G32" s="31">
        <f>1434.4+163</f>
        <v>1597.4</v>
      </c>
      <c r="H32" s="31">
        <f>993.13-120</f>
        <v>873.13</v>
      </c>
      <c r="I32" s="34">
        <f>1055-220-18+288+46.3-47.6</f>
        <v>1103.7</v>
      </c>
      <c r="J32" s="31"/>
      <c r="K32" s="31"/>
    </row>
    <row r="33" spans="1:11" ht="54" customHeight="1">
      <c r="A33" s="23" t="s">
        <v>93</v>
      </c>
      <c r="B33" s="14" t="s">
        <v>97</v>
      </c>
      <c r="C33" s="25"/>
      <c r="D33" s="26"/>
      <c r="E33" s="25" t="s">
        <v>94</v>
      </c>
      <c r="F33" s="35">
        <f t="shared" si="2"/>
        <v>4598.135329999997</v>
      </c>
      <c r="G33" s="31"/>
      <c r="H33" s="31"/>
      <c r="I33" s="34">
        <f>52000-47401.86467</f>
        <v>4598.135329999997</v>
      </c>
      <c r="J33" s="31"/>
      <c r="K33" s="31"/>
    </row>
    <row r="34" spans="1:11" s="1" customFormat="1" ht="41.25" customHeight="1">
      <c r="A34" s="10"/>
      <c r="B34" s="10" t="s">
        <v>15</v>
      </c>
      <c r="C34" s="11"/>
      <c r="D34" s="6"/>
      <c r="E34" s="24"/>
      <c r="F34" s="33">
        <f aca="true" t="shared" si="3" ref="F34:K34">F12+F29</f>
        <v>76712.19032999998</v>
      </c>
      <c r="G34" s="28">
        <f t="shared" si="3"/>
        <v>15508.699999999999</v>
      </c>
      <c r="H34" s="28">
        <f>H12+H29</f>
        <v>12583.9</v>
      </c>
      <c r="I34" s="33">
        <f t="shared" si="3"/>
        <v>20851.790329999996</v>
      </c>
      <c r="J34" s="28">
        <f t="shared" si="3"/>
        <v>13883.899999999998</v>
      </c>
      <c r="K34" s="28">
        <f t="shared" si="3"/>
        <v>13883.899999999998</v>
      </c>
    </row>
    <row r="35" spans="1:11" s="1" customFormat="1" ht="39.75" customHeight="1">
      <c r="A35" s="11"/>
      <c r="B35" s="12" t="s">
        <v>26</v>
      </c>
      <c r="C35" s="11"/>
      <c r="D35" s="6"/>
      <c r="E35" s="24"/>
      <c r="F35" s="32">
        <f aca="true" t="shared" si="4" ref="F35:K37">F9+F26</f>
        <v>58932.35499999998</v>
      </c>
      <c r="G35" s="27">
        <f t="shared" si="4"/>
        <v>11182.8</v>
      </c>
      <c r="H35" s="27">
        <f t="shared" si="4"/>
        <v>11363.8</v>
      </c>
      <c r="I35" s="32">
        <f t="shared" si="4"/>
        <v>12617.954999999998</v>
      </c>
      <c r="J35" s="27">
        <f t="shared" si="4"/>
        <v>11883.899999999998</v>
      </c>
      <c r="K35" s="27">
        <f t="shared" si="4"/>
        <v>11883.899999999998</v>
      </c>
    </row>
    <row r="36" spans="1:11" s="1" customFormat="1" ht="35.25" customHeight="1">
      <c r="A36" s="11"/>
      <c r="B36" s="12" t="s">
        <v>16</v>
      </c>
      <c r="C36" s="11"/>
      <c r="D36" s="6"/>
      <c r="E36" s="24"/>
      <c r="F36" s="32">
        <f t="shared" si="4"/>
        <v>13181.7</v>
      </c>
      <c r="G36" s="27">
        <f t="shared" si="4"/>
        <v>4325.9</v>
      </c>
      <c r="H36" s="27">
        <v>1220.1</v>
      </c>
      <c r="I36" s="32">
        <f t="shared" si="4"/>
        <v>3635.7</v>
      </c>
      <c r="J36" s="27">
        <f t="shared" si="4"/>
        <v>2000</v>
      </c>
      <c r="K36" s="27">
        <f t="shared" si="4"/>
        <v>2000</v>
      </c>
    </row>
    <row r="37" spans="1:11" s="1" customFormat="1" ht="45" customHeight="1">
      <c r="A37" s="11"/>
      <c r="B37" s="12" t="s">
        <v>98</v>
      </c>
      <c r="C37" s="11"/>
      <c r="D37" s="6"/>
      <c r="E37" s="24"/>
      <c r="F37" s="32">
        <f t="shared" si="4"/>
        <v>4598.135329999997</v>
      </c>
      <c r="G37" s="27">
        <f t="shared" si="4"/>
        <v>0</v>
      </c>
      <c r="H37" s="27">
        <f t="shared" si="4"/>
        <v>0</v>
      </c>
      <c r="I37" s="32">
        <f t="shared" si="4"/>
        <v>4598.135329999997</v>
      </c>
      <c r="J37" s="27">
        <f t="shared" si="4"/>
        <v>0</v>
      </c>
      <c r="K37" s="27">
        <f t="shared" si="4"/>
        <v>0</v>
      </c>
    </row>
    <row r="38" ht="21" customHeight="1"/>
  </sheetData>
  <sheetProtection/>
  <mergeCells count="21">
    <mergeCell ref="B4:B6"/>
    <mergeCell ref="B7:K7"/>
    <mergeCell ref="A4:A6"/>
    <mergeCell ref="C4:C6"/>
    <mergeCell ref="E4:E6"/>
    <mergeCell ref="B9:B12"/>
    <mergeCell ref="A9:A12"/>
    <mergeCell ref="D4:D6"/>
    <mergeCell ref="D9:D12"/>
    <mergeCell ref="A1:K1"/>
    <mergeCell ref="A2:K2"/>
    <mergeCell ref="F5:F6"/>
    <mergeCell ref="G5:K5"/>
    <mergeCell ref="F4:K4"/>
    <mergeCell ref="B8:K8"/>
    <mergeCell ref="A26:A29"/>
    <mergeCell ref="B26:B29"/>
    <mergeCell ref="B25:K25"/>
    <mergeCell ref="C26:C29"/>
    <mergeCell ref="D26:D29"/>
    <mergeCell ref="C9:C12"/>
  </mergeCells>
  <printOptions horizontalCentered="1"/>
  <pageMargins left="0.1968503937007874" right="0.1968503937007874" top="0.7874015748031497" bottom="0.1968503937007874" header="0" footer="0"/>
  <pageSetup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2016-07-22T14:52:02Z</cp:lastPrinted>
  <dcterms:created xsi:type="dcterms:W3CDTF">2012-11-23T12:36:28Z</dcterms:created>
  <dcterms:modified xsi:type="dcterms:W3CDTF">2016-07-22T14:57:33Z</dcterms:modified>
  <cp:category/>
  <cp:version/>
  <cp:contentType/>
  <cp:contentStatus/>
</cp:coreProperties>
</file>