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-15" yWindow="45" windowWidth="14400" windowHeight="11760"/>
  </bookViews>
  <sheets>
    <sheet name="Таблица 2" sheetId="36" r:id="rId1"/>
    <sheet name="Лист4" sheetId="37" r:id="rId2"/>
  </sheets>
  <calcPr calcId="144525"/>
</workbook>
</file>

<file path=xl/calcChain.xml><?xml version="1.0" encoding="utf-8"?>
<calcChain xmlns="http://schemas.openxmlformats.org/spreadsheetml/2006/main">
  <c r="G85" i="36" l="1"/>
  <c r="G36" i="36"/>
  <c r="G43" i="36" l="1"/>
  <c r="G31" i="36"/>
  <c r="G86" i="36" l="1"/>
  <c r="G60" i="36"/>
  <c r="G37" i="36"/>
  <c r="G19" i="36"/>
  <c r="G25" i="36"/>
  <c r="G9" i="36"/>
  <c r="G76" i="36" l="1"/>
  <c r="G90" i="36" s="1"/>
  <c r="G75" i="36"/>
  <c r="G34" i="36" l="1"/>
  <c r="G20" i="36" l="1"/>
  <c r="G33" i="36" l="1"/>
  <c r="H90" i="36" l="1"/>
  <c r="I90" i="36"/>
  <c r="G18" i="36" l="1"/>
  <c r="G89" i="36" s="1"/>
  <c r="I89" i="36"/>
  <c r="H89" i="36"/>
  <c r="I87" i="36"/>
  <c r="H87" i="36"/>
  <c r="G87" i="36"/>
  <c r="F87" i="36" s="1"/>
  <c r="F85" i="36"/>
  <c r="I84" i="36"/>
  <c r="H84" i="36"/>
  <c r="G84" i="36"/>
  <c r="F83" i="36"/>
  <c r="F82" i="36"/>
  <c r="I81" i="36"/>
  <c r="H81" i="36"/>
  <c r="G81" i="36"/>
  <c r="F80" i="36"/>
  <c r="F79" i="36"/>
  <c r="I19" i="36"/>
  <c r="H19" i="36"/>
  <c r="F84" i="36" l="1"/>
  <c r="F86" i="36"/>
  <c r="F81" i="36"/>
  <c r="I32" i="36" l="1"/>
  <c r="H32" i="36"/>
  <c r="G32" i="36"/>
  <c r="F32" i="36" s="1"/>
  <c r="F31" i="36"/>
  <c r="F30" i="36"/>
  <c r="G22" i="36" l="1"/>
  <c r="G8" i="36" l="1"/>
  <c r="G78" i="36"/>
  <c r="F78" i="36" s="1"/>
  <c r="F77" i="36"/>
  <c r="F76" i="36"/>
  <c r="F75" i="36"/>
  <c r="F43" i="36" l="1"/>
  <c r="F36" i="36"/>
  <c r="F34" i="36"/>
  <c r="F8" i="36"/>
  <c r="F9" i="36"/>
  <c r="G26" i="36"/>
  <c r="G10" i="36" l="1"/>
  <c r="I26" i="36" l="1"/>
  <c r="G70" i="36" l="1"/>
  <c r="H91" i="36"/>
  <c r="G91" i="36"/>
  <c r="G88" i="36" s="1"/>
  <c r="I91" i="36"/>
  <c r="F72" i="36"/>
  <c r="F57" i="36"/>
  <c r="I55" i="36"/>
  <c r="H55" i="36"/>
  <c r="G55" i="36"/>
  <c r="F54" i="36"/>
  <c r="F53" i="36"/>
  <c r="I20" i="36"/>
  <c r="I74" i="36"/>
  <c r="H74" i="36"/>
  <c r="G74" i="36"/>
  <c r="F73" i="36"/>
  <c r="F91" i="36" s="1"/>
  <c r="F71" i="36"/>
  <c r="I70" i="36"/>
  <c r="H70" i="36"/>
  <c r="F70" i="36"/>
  <c r="F69" i="36"/>
  <c r="F68" i="36"/>
  <c r="I67" i="36"/>
  <c r="H67" i="36"/>
  <c r="G67" i="36"/>
  <c r="F66" i="36"/>
  <c r="F65" i="36"/>
  <c r="I64" i="36"/>
  <c r="H64" i="36"/>
  <c r="G64" i="36"/>
  <c r="F63" i="36"/>
  <c r="F62" i="36"/>
  <c r="I61" i="36"/>
  <c r="H61" i="36"/>
  <c r="G61" i="36"/>
  <c r="F60" i="36"/>
  <c r="F59" i="36"/>
  <c r="I58" i="36"/>
  <c r="H58" i="36"/>
  <c r="G58" i="36"/>
  <c r="F56" i="36"/>
  <c r="I47" i="36"/>
  <c r="H47" i="36"/>
  <c r="G47" i="36"/>
  <c r="F46" i="36"/>
  <c r="F45" i="36"/>
  <c r="I44" i="36"/>
  <c r="H44" i="36"/>
  <c r="G44" i="36"/>
  <c r="F42" i="36"/>
  <c r="I41" i="36"/>
  <c r="H41" i="36"/>
  <c r="G41" i="36"/>
  <c r="F40" i="36"/>
  <c r="F39" i="36"/>
  <c r="I38" i="36"/>
  <c r="H38" i="36"/>
  <c r="G38" i="36"/>
  <c r="F37" i="36"/>
  <c r="I35" i="36"/>
  <c r="H35" i="36"/>
  <c r="G35" i="36"/>
  <c r="F33" i="36"/>
  <c r="I29" i="36"/>
  <c r="H29" i="36"/>
  <c r="G29" i="36"/>
  <c r="F28" i="36"/>
  <c r="F27" i="36"/>
  <c r="F24" i="36"/>
  <c r="F25" i="36"/>
  <c r="H26" i="36"/>
  <c r="F35" i="36" l="1"/>
  <c r="F38" i="36"/>
  <c r="F44" i="36"/>
  <c r="H20" i="36"/>
  <c r="F20" i="36" s="1"/>
  <c r="F19" i="36"/>
  <c r="F90" i="36" s="1"/>
  <c r="F29" i="36"/>
  <c r="F58" i="36"/>
  <c r="F55" i="36"/>
  <c r="F74" i="36"/>
  <c r="F67" i="36"/>
  <c r="F64" i="36"/>
  <c r="F61" i="36"/>
  <c r="F47" i="36"/>
  <c r="F41" i="36"/>
  <c r="F26" i="36"/>
  <c r="H23" i="36"/>
  <c r="G14" i="36"/>
  <c r="I13" i="36"/>
  <c r="H13" i="36" s="1"/>
  <c r="H88" i="36" s="1"/>
  <c r="F21" i="36"/>
  <c r="F22" i="36"/>
  <c r="I88" i="36" l="1"/>
  <c r="F15" i="36"/>
  <c r="F16" i="36"/>
  <c r="F18" i="36"/>
  <c r="F89" i="36" s="1"/>
  <c r="I51" i="36"/>
  <c r="H51" i="36"/>
  <c r="G51" i="36"/>
  <c r="F50" i="36"/>
  <c r="F49" i="36"/>
  <c r="I23" i="36"/>
  <c r="G23" i="36"/>
  <c r="F51" i="36" l="1"/>
  <c r="F23" i="36"/>
  <c r="I17" i="36"/>
  <c r="H17" i="36"/>
  <c r="G17" i="36"/>
  <c r="I14" i="36"/>
  <c r="H14" i="36"/>
  <c r="F13" i="36"/>
  <c r="F12" i="36"/>
  <c r="I10" i="36"/>
  <c r="H10" i="36"/>
  <c r="F10" i="36" s="1"/>
  <c r="F88" i="36" l="1"/>
  <c r="F17" i="36"/>
  <c r="F14" i="36"/>
</calcChain>
</file>

<file path=xl/sharedStrings.xml><?xml version="1.0" encoding="utf-8"?>
<sst xmlns="http://schemas.openxmlformats.org/spreadsheetml/2006/main" count="200" uniqueCount="79">
  <si>
    <t>№ п/п</t>
  </si>
  <si>
    <t>Цель, задачи, основные мероприятия</t>
  </si>
  <si>
    <t>Исполнитель</t>
  </si>
  <si>
    <t>Срок исполнения (по годам)</t>
  </si>
  <si>
    <t>Объемы финансирования по источникам
(тыс. руб.)</t>
  </si>
  <si>
    <t>всего</t>
  </si>
  <si>
    <t>в т. ч. по годам</t>
  </si>
  <si>
    <t>1.</t>
  </si>
  <si>
    <t>1.1</t>
  </si>
  <si>
    <t>1.1.1</t>
  </si>
  <si>
    <t>2021-2023</t>
  </si>
  <si>
    <t>Областной, федеральный бюджет</t>
  </si>
  <si>
    <t>Местный бюджет</t>
  </si>
  <si>
    <t>Итого за счет всех источников</t>
  </si>
  <si>
    <t>1.2</t>
  </si>
  <si>
    <t>1.2.2</t>
  </si>
  <si>
    <t xml:space="preserve">Основное мероприятие 4. </t>
  </si>
  <si>
    <t>Всего финансирование, в т. ч. по источникам:</t>
  </si>
  <si>
    <t xml:space="preserve">       - областной, федеральный бюджет</t>
  </si>
  <si>
    <t xml:space="preserve">        - местный бюджет</t>
  </si>
  <si>
    <t>Источники
финансирования
&lt;*&gt;</t>
  </si>
  <si>
    <t>1.3</t>
  </si>
  <si>
    <t>Администрация муниципального образования, КИОиТП</t>
  </si>
  <si>
    <t>1.2.4</t>
  </si>
  <si>
    <t>1.3.1</t>
  </si>
  <si>
    <t>1.4</t>
  </si>
  <si>
    <t>1.4.1</t>
  </si>
  <si>
    <t xml:space="preserve">Таблица 2 </t>
  </si>
  <si>
    <t>Цель:   Создание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</t>
  </si>
  <si>
    <t>Задача 1: Создание  условий  для обеспечения потребности в услугах по захоронению умерших</t>
  </si>
  <si>
    <t xml:space="preserve">Основное мероприятие 1. 
Строительство кладбища традиционного захоронения в районе н.п.Нивский
</t>
  </si>
  <si>
    <t>Основное мероприятие 2.                                                            Проведение технической экспертизы для признания многоквартирного дома ветхим и аварийным</t>
  </si>
  <si>
    <t>1.2.1</t>
  </si>
  <si>
    <t>1.2.2.1</t>
  </si>
  <si>
    <t>1.2.2.2</t>
  </si>
  <si>
    <t>Подмероприятие 
Мероприятия, направленные на приобретение квартир на вторичном рынке в целях их последующего предоставления нанимателям и собственникам аварийного и ветхого жилья 
(Затраты на определение размера возмещения за жилое, нежилое помещение)</t>
  </si>
  <si>
    <t>Подмероприятие 
Устранение строительных недоделок, снижающих качество домов</t>
  </si>
  <si>
    <t>1.2.2.3</t>
  </si>
  <si>
    <t>1.2.5</t>
  </si>
  <si>
    <t>1.2.6</t>
  </si>
  <si>
    <t>1.2.7</t>
  </si>
  <si>
    <t xml:space="preserve">Основное мероприятие 5
Снос зданий, строений (самовольных, муниципальных), списание снесённых объектов с кадастрового учёта (ликвидация записи В ЕГРН)
</t>
  </si>
  <si>
    <t xml:space="preserve">Основное мероприятие  7
Разработка проектно-сметной документации, проектно-изыскательской документации, включая проведение государственной экспертизы, для строительства многоквартирного жилого дома
</t>
  </si>
  <si>
    <t>Задача 3: Развитие индивидуального жилищного строительства на территории муниципального образования городское поселение Кандалакша</t>
  </si>
  <si>
    <t xml:space="preserve">Основное мероприятие  8
Разработка проектов планировки территории индивидуального жилищного строительства
</t>
  </si>
  <si>
    <t>Задача 4: Исполнение требований законодательства в сфере градостроительной, противопожарной  и иной деятельности, иная деятельность</t>
  </si>
  <si>
    <t>1.4.2</t>
  </si>
  <si>
    <t>1.4.4</t>
  </si>
  <si>
    <t>1.4.5</t>
  </si>
  <si>
    <t>1.4.6</t>
  </si>
  <si>
    <t>1.4.7</t>
  </si>
  <si>
    <t>1.4.8</t>
  </si>
  <si>
    <t xml:space="preserve">Основное мероприятие 10 
Разработка (внесение изменений) генерального плана, правил землепользования и застройки  городского поселения, иную градостроительную документацию, изменение границ зелёной зоны лесного фонда  </t>
  </si>
  <si>
    <t xml:space="preserve">Подмероприятие 
обеспечение земельных участков,  выделенных многодетным семьям под строительство жилых домов централизованным водоснабжением 
</t>
  </si>
  <si>
    <t xml:space="preserve">Подмероприятие 
строительство улично-дорожной сети и наружного освещения ИЖС для многодетных семей 
</t>
  </si>
  <si>
    <t xml:space="preserve">Основное мероприятие 11
Предоставление многодетным 
семьям социальных выплат для возмещения фактически понесённых затрат на приобретение строительных материалов, необходимых для строительства жилья 
</t>
  </si>
  <si>
    <t xml:space="preserve">Основное мероприятие 12
Изготовление проектной, сметной документации по благоустройству, дизайн проектов, фор эскизов, иной документации, связанной с благоустройством (в т.ч. фасадами зданий), ремонтом   
</t>
  </si>
  <si>
    <t xml:space="preserve">Основное мероприятие 13
Закрытие оконных проёмов в объектах 
</t>
  </si>
  <si>
    <t xml:space="preserve">Основное мероприятие 15
Поддержка местных инициатив
</t>
  </si>
  <si>
    <t>Основное мероприятие 9
Благоустройство центральной площади г.Кандалакша (в т.ч. ремонт)</t>
  </si>
  <si>
    <t>Внебюджетные источники</t>
  </si>
  <si>
    <t xml:space="preserve">        - внебюджетные источники</t>
  </si>
  <si>
    <t xml:space="preserve">
4. Перечень основных подпрограммных мероприятий</t>
  </si>
  <si>
    <r>
      <t xml:space="preserve">Основное мероприятие 14
Строительство 2-х пожарных пирсов в районе Лесозавода, ул.Заречная
</t>
    </r>
    <r>
      <rPr>
        <sz val="8"/>
        <rFont val="Times New Roman"/>
        <family val="1"/>
        <charset val="204"/>
      </rPr>
      <t xml:space="preserve"> (финансирование в 2021 4396,20 и 3605,34)</t>
    </r>
    <r>
      <rPr>
        <b/>
        <sz val="12"/>
        <rFont val="Times New Roman"/>
        <family val="1"/>
        <charset val="204"/>
      </rPr>
      <t xml:space="preserve">
</t>
    </r>
  </si>
  <si>
    <t>Задача 2: Обеспечение переселения граждан из аварийного жилищного фонда</t>
  </si>
  <si>
    <t>Подмероприятие                                                                          Разработка ПСД "Сети водоснабжения и водоотведения для обеспечения земельных усастков выделенных многодетным семьям под строительство жилых домов в микрорайоне Нива-3 г. Кандалакша</t>
  </si>
  <si>
    <t>Основное мероприятие 4
Снос, в т.ч. аварийных многоквартирных жилых домов,  подготовка проекта организации работ по сносу, подготовка сметы на снос, экспертиза проектной документации, в т.ч. проверка достроверности сметной стоимости</t>
  </si>
  <si>
    <t xml:space="preserve">Подмероприятие 
Ремонт пустющих жилых помещений муниципального жилищного фонда, для переселения граждан из ветхого и аварийного жилищного фонда
</t>
  </si>
  <si>
    <t>1.4.9</t>
  </si>
  <si>
    <t>1.2.2.4.</t>
  </si>
  <si>
    <t>Подмероприятие                                                                                                  Мероприятие по изъятию и расселению МКД по ул. Первомайская д. 85 (включая оценку, выплату выкупной стоимости, приобретение квартир, ремонт муниципальных квартир, изготовление проекта организаций по сносу, снос и др.)</t>
  </si>
  <si>
    <t>Основное мероприятие 3.                                                                               Участие городского поселения Кандалакша в реализации региональных  программ переселения граждан из ветхого и аварийного жилого фонда (Региональный проект "Обеспечение устойчивого сокращения непригодного для проживания жилищного фонда"</t>
  </si>
  <si>
    <t>1.2.2.5.</t>
  </si>
  <si>
    <t xml:space="preserve">Подмероприятие                                                                                                              Обеспечение мероприятий по переселению нраждан из аварийоного жилого фонда
</t>
  </si>
  <si>
    <t>1.4.9.1.</t>
  </si>
  <si>
    <t>1.4.9.2</t>
  </si>
  <si>
    <t>1.4.9.3.</t>
  </si>
  <si>
    <t xml:space="preserve">Основное мероприятие 16
Обеспечение земельных участков, предоставленных на безвозмездной основе многодетным семьям, объектами коммунальной  и дорожной инфраструктуры (региональный проект "Жилье"), в т.ч:
</t>
  </si>
  <si>
    <t xml:space="preserve">Основное мероприятие  6
Выплата выкупной стоимости за жилые, нежилые помещения, принадлежащие собственникам, компенсация понесенных убытков граждан
(в.т.ч. Пролетарская, д. 22)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</si>
</sst>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1"/>
  <sheetViews>
    <sheetView tabSelected="1" view="pageBreakPreview" zoomScale="60" zoomScaleNormal="70" zoomScalePageLayoutView="75" workbookViewId="0">
      <selection activeCell="G75" sqref="G75"/>
    </sheetView>
  </sheetViews>
  <sheetFormatPr defaultRowHeight="12.75" x14ac:dyDescent="0.2"/>
  <cols>
    <col min="1" max="1" width="8.5703125" customWidth="1"/>
    <col min="2" max="2" width="66.5703125" style="8" customWidth="1"/>
    <col min="3" max="3" width="31.42578125" customWidth="1"/>
    <col min="4" max="4" width="14" customWidth="1"/>
    <col min="5" max="5" width="32.5703125" customWidth="1"/>
    <col min="6" max="6" width="17.85546875" customWidth="1"/>
    <col min="7" max="7" width="20" customWidth="1"/>
    <col min="8" max="8" width="18.28515625" customWidth="1"/>
    <col min="9" max="9" width="19.7109375" customWidth="1"/>
  </cols>
  <sheetData>
    <row r="1" spans="1:9" ht="15.75" x14ac:dyDescent="0.2">
      <c r="A1" s="33" t="s">
        <v>62</v>
      </c>
      <c r="B1" s="33"/>
      <c r="C1" s="33"/>
      <c r="D1" s="33"/>
      <c r="E1" s="33"/>
      <c r="F1" s="33"/>
      <c r="G1" s="33"/>
      <c r="H1" s="33"/>
      <c r="I1" s="33"/>
    </row>
    <row r="2" spans="1:9" ht="15.75" x14ac:dyDescent="0.2">
      <c r="A2" s="34" t="s">
        <v>27</v>
      </c>
      <c r="B2" s="34"/>
      <c r="C2" s="34"/>
      <c r="D2" s="34"/>
      <c r="E2" s="34"/>
      <c r="F2" s="34"/>
      <c r="G2" s="34"/>
      <c r="H2" s="34"/>
      <c r="I2" s="34"/>
    </row>
    <row r="3" spans="1:9" ht="35.25" customHeight="1" x14ac:dyDescent="0.2">
      <c r="A3" s="35" t="s">
        <v>0</v>
      </c>
      <c r="B3" s="36" t="s">
        <v>1</v>
      </c>
      <c r="C3" s="35" t="s">
        <v>2</v>
      </c>
      <c r="D3" s="35" t="s">
        <v>3</v>
      </c>
      <c r="E3" s="35" t="s">
        <v>20</v>
      </c>
      <c r="F3" s="39" t="s">
        <v>4</v>
      </c>
      <c r="G3" s="40"/>
      <c r="H3" s="40"/>
      <c r="I3" s="41"/>
    </row>
    <row r="4" spans="1:9" ht="26.25" customHeight="1" x14ac:dyDescent="0.2">
      <c r="A4" s="35"/>
      <c r="B4" s="37"/>
      <c r="C4" s="35"/>
      <c r="D4" s="35"/>
      <c r="E4" s="35"/>
      <c r="F4" s="35" t="s">
        <v>5</v>
      </c>
      <c r="G4" s="35" t="s">
        <v>6</v>
      </c>
      <c r="H4" s="35"/>
      <c r="I4" s="35"/>
    </row>
    <row r="5" spans="1:9" ht="23.25" customHeight="1" x14ac:dyDescent="0.2">
      <c r="A5" s="35"/>
      <c r="B5" s="38"/>
      <c r="C5" s="35"/>
      <c r="D5" s="35"/>
      <c r="E5" s="35"/>
      <c r="F5" s="35"/>
      <c r="G5" s="1">
        <v>2021</v>
      </c>
      <c r="H5" s="1">
        <v>2022</v>
      </c>
      <c r="I5" s="1">
        <v>2023</v>
      </c>
    </row>
    <row r="6" spans="1:9" ht="15.75" x14ac:dyDescent="0.2">
      <c r="A6" s="2" t="s">
        <v>7</v>
      </c>
      <c r="B6" s="42" t="s">
        <v>28</v>
      </c>
      <c r="C6" s="43"/>
      <c r="D6" s="43"/>
      <c r="E6" s="43"/>
      <c r="F6" s="43"/>
      <c r="G6" s="43"/>
      <c r="H6" s="43"/>
      <c r="I6" s="44"/>
    </row>
    <row r="7" spans="1:9" ht="15.75" x14ac:dyDescent="0.2">
      <c r="A7" s="3" t="s">
        <v>8</v>
      </c>
      <c r="B7" s="42" t="s">
        <v>29</v>
      </c>
      <c r="C7" s="43"/>
      <c r="D7" s="43"/>
      <c r="E7" s="43"/>
      <c r="F7" s="43"/>
      <c r="G7" s="43"/>
      <c r="H7" s="43"/>
      <c r="I7" s="44"/>
    </row>
    <row r="8" spans="1:9" ht="31.5" x14ac:dyDescent="0.2">
      <c r="A8" s="19" t="s">
        <v>9</v>
      </c>
      <c r="B8" s="22" t="s">
        <v>30</v>
      </c>
      <c r="C8" s="25" t="s">
        <v>22</v>
      </c>
      <c r="D8" s="28" t="s">
        <v>10</v>
      </c>
      <c r="E8" s="9" t="s">
        <v>11</v>
      </c>
      <c r="F8" s="10">
        <f>SUM(G8:I8)</f>
        <v>123102.11736</v>
      </c>
      <c r="G8" s="11">
        <f>41526.5+20694.71736</f>
        <v>62221.217359999995</v>
      </c>
      <c r="H8" s="11">
        <v>29712.5</v>
      </c>
      <c r="I8" s="11">
        <v>31168.400000000001</v>
      </c>
    </row>
    <row r="9" spans="1:9" ht="15.75" x14ac:dyDescent="0.2">
      <c r="A9" s="20"/>
      <c r="B9" s="23"/>
      <c r="C9" s="26"/>
      <c r="D9" s="29"/>
      <c r="E9" s="9" t="s">
        <v>12</v>
      </c>
      <c r="F9" s="10">
        <f>SUM(G9:I9)</f>
        <v>7300.5207300000002</v>
      </c>
      <c r="G9" s="11">
        <f>2981.02692-51.72619</f>
        <v>2929.3007299999999</v>
      </c>
      <c r="H9" s="11">
        <v>2185.61</v>
      </c>
      <c r="I9" s="11">
        <v>2185.61</v>
      </c>
    </row>
    <row r="10" spans="1:9" ht="31.5" x14ac:dyDescent="0.2">
      <c r="A10" s="21"/>
      <c r="B10" s="24"/>
      <c r="C10" s="27"/>
      <c r="D10" s="30"/>
      <c r="E10" s="12" t="s">
        <v>13</v>
      </c>
      <c r="F10" s="10">
        <f>SUM(G10:I10)</f>
        <v>130402.63808999999</v>
      </c>
      <c r="G10" s="10">
        <f>SUM(G8:G9)</f>
        <v>65150.518089999998</v>
      </c>
      <c r="H10" s="10">
        <f>SUM(H8:H9)</f>
        <v>31898.11</v>
      </c>
      <c r="I10" s="10">
        <f>SUM(I8:I9)</f>
        <v>33354.01</v>
      </c>
    </row>
    <row r="11" spans="1:9" ht="15.75" x14ac:dyDescent="0.2">
      <c r="A11" s="3" t="s">
        <v>14</v>
      </c>
      <c r="B11" s="45" t="s">
        <v>64</v>
      </c>
      <c r="C11" s="46"/>
      <c r="D11" s="46"/>
      <c r="E11" s="46"/>
      <c r="F11" s="46"/>
      <c r="G11" s="46"/>
      <c r="H11" s="46"/>
      <c r="I11" s="47"/>
    </row>
    <row r="12" spans="1:9" ht="31.5" x14ac:dyDescent="0.2">
      <c r="A12" s="19" t="s">
        <v>32</v>
      </c>
      <c r="B12" s="22" t="s">
        <v>31</v>
      </c>
      <c r="C12" s="25" t="s">
        <v>22</v>
      </c>
      <c r="D12" s="28" t="s">
        <v>10</v>
      </c>
      <c r="E12" s="9" t="s">
        <v>11</v>
      </c>
      <c r="F12" s="10">
        <f t="shared" ref="F12:F18" si="0">SUM(G12:I12)</f>
        <v>0</v>
      </c>
      <c r="G12" s="11">
        <v>0</v>
      </c>
      <c r="H12" s="11">
        <v>0</v>
      </c>
      <c r="I12" s="11">
        <v>0</v>
      </c>
    </row>
    <row r="13" spans="1:9" ht="15.75" x14ac:dyDescent="0.2">
      <c r="A13" s="20"/>
      <c r="B13" s="23"/>
      <c r="C13" s="26"/>
      <c r="D13" s="29"/>
      <c r="E13" s="9" t="s">
        <v>12</v>
      </c>
      <c r="F13" s="10">
        <f t="shared" si="0"/>
        <v>0</v>
      </c>
      <c r="G13" s="13">
        <v>0</v>
      </c>
      <c r="H13" s="13">
        <f t="shared" ref="H13:I13" si="1">SUM(I13:K13)</f>
        <v>0</v>
      </c>
      <c r="I13" s="13">
        <f t="shared" si="1"/>
        <v>0</v>
      </c>
    </row>
    <row r="14" spans="1:9" ht="31.5" x14ac:dyDescent="0.2">
      <c r="A14" s="21"/>
      <c r="B14" s="24"/>
      <c r="C14" s="27"/>
      <c r="D14" s="30"/>
      <c r="E14" s="12" t="s">
        <v>13</v>
      </c>
      <c r="F14" s="10">
        <f>SUM(G14:I14)</f>
        <v>0</v>
      </c>
      <c r="G14" s="10">
        <f>SUM(G12:G13)</f>
        <v>0</v>
      </c>
      <c r="H14" s="10">
        <f>SUM(H12:H13)</f>
        <v>0</v>
      </c>
      <c r="I14" s="10">
        <f>SUM(I12:I13)</f>
        <v>0</v>
      </c>
    </row>
    <row r="15" spans="1:9" ht="27" hidden="1" customHeight="1" x14ac:dyDescent="0.2">
      <c r="A15" s="19" t="s">
        <v>15</v>
      </c>
      <c r="B15" s="22" t="s">
        <v>16</v>
      </c>
      <c r="C15" s="25"/>
      <c r="D15" s="28" t="s">
        <v>10</v>
      </c>
      <c r="E15" s="9" t="s">
        <v>11</v>
      </c>
      <c r="F15" s="10">
        <f t="shared" si="0"/>
        <v>0</v>
      </c>
      <c r="G15" s="11"/>
      <c r="H15" s="11"/>
      <c r="I15" s="11"/>
    </row>
    <row r="16" spans="1:9" ht="29.25" hidden="1" customHeight="1" x14ac:dyDescent="0.2">
      <c r="A16" s="20"/>
      <c r="B16" s="23"/>
      <c r="C16" s="26"/>
      <c r="D16" s="29"/>
      <c r="E16" s="9" t="s">
        <v>12</v>
      </c>
      <c r="F16" s="10">
        <f t="shared" si="0"/>
        <v>0</v>
      </c>
      <c r="G16" s="11"/>
      <c r="H16" s="11"/>
      <c r="I16" s="11"/>
    </row>
    <row r="17" spans="1:9" ht="33" hidden="1" customHeight="1" x14ac:dyDescent="0.2">
      <c r="A17" s="21"/>
      <c r="B17" s="24"/>
      <c r="C17" s="27"/>
      <c r="D17" s="30"/>
      <c r="E17" s="12" t="s">
        <v>13</v>
      </c>
      <c r="F17" s="10">
        <f t="shared" si="0"/>
        <v>0</v>
      </c>
      <c r="G17" s="10">
        <f>SUM(G15:G16)</f>
        <v>0</v>
      </c>
      <c r="H17" s="10">
        <f>SUM(H15:H16)</f>
        <v>0</v>
      </c>
      <c r="I17" s="10">
        <f>SUM(I15:I16)</f>
        <v>0</v>
      </c>
    </row>
    <row r="18" spans="1:9" ht="31.5" x14ac:dyDescent="0.2">
      <c r="A18" s="6"/>
      <c r="B18" s="22" t="s">
        <v>71</v>
      </c>
      <c r="C18" s="25" t="s">
        <v>22</v>
      </c>
      <c r="D18" s="28" t="s">
        <v>10</v>
      </c>
      <c r="E18" s="9" t="s">
        <v>11</v>
      </c>
      <c r="F18" s="10">
        <f t="shared" si="0"/>
        <v>51691.728940000001</v>
      </c>
      <c r="G18" s="11">
        <f>G21+G24+G27+G30+G33</f>
        <v>51691.728940000001</v>
      </c>
      <c r="H18" s="11">
        <v>0</v>
      </c>
      <c r="I18" s="11">
        <v>0</v>
      </c>
    </row>
    <row r="19" spans="1:9" ht="15.75" x14ac:dyDescent="0.2">
      <c r="A19" s="7" t="s">
        <v>15</v>
      </c>
      <c r="B19" s="23"/>
      <c r="C19" s="26"/>
      <c r="D19" s="29"/>
      <c r="E19" s="9" t="s">
        <v>12</v>
      </c>
      <c r="F19" s="10">
        <f>SUM(G19:I19)</f>
        <v>10316.108909999999</v>
      </c>
      <c r="G19" s="13">
        <f>G22+G25+G28+103+320+G31+G34-200.94791-103-119.05209</f>
        <v>9916.108909999999</v>
      </c>
      <c r="H19" s="13">
        <f>H22+H25+H28+H34</f>
        <v>200</v>
      </c>
      <c r="I19" s="13">
        <f>I22+I25+I28+I34</f>
        <v>200</v>
      </c>
    </row>
    <row r="20" spans="1:9" ht="52.9" customHeight="1" x14ac:dyDescent="0.2">
      <c r="A20" s="6"/>
      <c r="B20" s="24"/>
      <c r="C20" s="27"/>
      <c r="D20" s="30"/>
      <c r="E20" s="12" t="s">
        <v>13</v>
      </c>
      <c r="F20" s="10">
        <f>SUM(G20:I20)</f>
        <v>62007.837849999996</v>
      </c>
      <c r="G20" s="10">
        <f>SUM(G18:G19)</f>
        <v>61607.837849999996</v>
      </c>
      <c r="H20" s="10">
        <f>SUM(H18:H19)</f>
        <v>200</v>
      </c>
      <c r="I20" s="10">
        <f>SUM(I18:I19)</f>
        <v>200</v>
      </c>
    </row>
    <row r="21" spans="1:9" ht="46.9" customHeight="1" x14ac:dyDescent="0.2">
      <c r="A21" s="19" t="s">
        <v>33</v>
      </c>
      <c r="B21" s="22" t="s">
        <v>67</v>
      </c>
      <c r="C21" s="25" t="s">
        <v>22</v>
      </c>
      <c r="D21" s="28" t="s">
        <v>10</v>
      </c>
      <c r="E21" s="9" t="s">
        <v>11</v>
      </c>
      <c r="F21" s="13">
        <f t="shared" ref="F21:F23" si="2">SUM(G21:I21)</f>
        <v>0</v>
      </c>
      <c r="G21" s="11">
        <v>0</v>
      </c>
      <c r="H21" s="11">
        <v>0</v>
      </c>
      <c r="I21" s="11">
        <v>0</v>
      </c>
    </row>
    <row r="22" spans="1:9" ht="15.75" x14ac:dyDescent="0.2">
      <c r="A22" s="20"/>
      <c r="B22" s="31"/>
      <c r="C22" s="26"/>
      <c r="D22" s="29"/>
      <c r="E22" s="9" t="s">
        <v>12</v>
      </c>
      <c r="F22" s="13">
        <f t="shared" si="2"/>
        <v>557.98216000000002</v>
      </c>
      <c r="G22" s="11">
        <f>940-382.01784</f>
        <v>557.98216000000002</v>
      </c>
      <c r="H22" s="11">
        <v>0</v>
      </c>
      <c r="I22" s="11">
        <v>0</v>
      </c>
    </row>
    <row r="23" spans="1:9" ht="31.5" x14ac:dyDescent="0.2">
      <c r="A23" s="21"/>
      <c r="B23" s="32"/>
      <c r="C23" s="27"/>
      <c r="D23" s="30"/>
      <c r="E23" s="12" t="s">
        <v>13</v>
      </c>
      <c r="F23" s="13">
        <f t="shared" si="2"/>
        <v>557.98216000000002</v>
      </c>
      <c r="G23" s="13">
        <f>SUM(G21:G22)</f>
        <v>557.98216000000002</v>
      </c>
      <c r="H23" s="13">
        <f>SUM(H21:H22)</f>
        <v>0</v>
      </c>
      <c r="I23" s="13">
        <f>SUM(I21:I22)</f>
        <v>0</v>
      </c>
    </row>
    <row r="24" spans="1:9" ht="31.5" x14ac:dyDescent="0.2">
      <c r="A24" s="19" t="s">
        <v>34</v>
      </c>
      <c r="B24" s="22" t="s">
        <v>35</v>
      </c>
      <c r="C24" s="25" t="s">
        <v>22</v>
      </c>
      <c r="D24" s="28" t="s">
        <v>10</v>
      </c>
      <c r="E24" s="9" t="s">
        <v>11</v>
      </c>
      <c r="F24" s="13">
        <f t="shared" ref="F24:F26" si="3">SUM(G24:I24)</f>
        <v>0</v>
      </c>
      <c r="G24" s="11">
        <v>0</v>
      </c>
      <c r="H24" s="11">
        <v>0</v>
      </c>
      <c r="I24" s="11">
        <v>0</v>
      </c>
    </row>
    <row r="25" spans="1:9" ht="15.75" x14ac:dyDescent="0.2">
      <c r="A25" s="20"/>
      <c r="B25" s="31"/>
      <c r="C25" s="26"/>
      <c r="D25" s="29"/>
      <c r="E25" s="9" t="s">
        <v>12</v>
      </c>
      <c r="F25" s="13">
        <f t="shared" si="3"/>
        <v>654.14834999999994</v>
      </c>
      <c r="G25" s="11">
        <f>100-5.85165+380-20</f>
        <v>454.14834999999999</v>
      </c>
      <c r="H25" s="11">
        <v>100</v>
      </c>
      <c r="I25" s="11">
        <v>100</v>
      </c>
    </row>
    <row r="26" spans="1:9" ht="64.150000000000006" customHeight="1" x14ac:dyDescent="0.2">
      <c r="A26" s="21"/>
      <c r="B26" s="32"/>
      <c r="C26" s="27"/>
      <c r="D26" s="30"/>
      <c r="E26" s="12" t="s">
        <v>13</v>
      </c>
      <c r="F26" s="13">
        <f t="shared" si="3"/>
        <v>654.14834999999994</v>
      </c>
      <c r="G26" s="13">
        <f>SUM(G24:G25)</f>
        <v>454.14834999999999</v>
      </c>
      <c r="H26" s="13">
        <f>SUM(H24:H25)</f>
        <v>100</v>
      </c>
      <c r="I26" s="13">
        <f>SUM(I24:I25)</f>
        <v>100</v>
      </c>
    </row>
    <row r="27" spans="1:9" ht="31.5" x14ac:dyDescent="0.2">
      <c r="A27" s="19" t="s">
        <v>37</v>
      </c>
      <c r="B27" s="22" t="s">
        <v>36</v>
      </c>
      <c r="C27" s="25" t="s">
        <v>22</v>
      </c>
      <c r="D27" s="28" t="s">
        <v>10</v>
      </c>
      <c r="E27" s="9" t="s">
        <v>11</v>
      </c>
      <c r="F27" s="13">
        <f t="shared" ref="F27:F32" si="4">SUM(G27:I27)</f>
        <v>0</v>
      </c>
      <c r="G27" s="11">
        <v>0</v>
      </c>
      <c r="H27" s="11">
        <v>0</v>
      </c>
      <c r="I27" s="11">
        <v>0</v>
      </c>
    </row>
    <row r="28" spans="1:9" ht="15.75" x14ac:dyDescent="0.2">
      <c r="A28" s="20"/>
      <c r="B28" s="31"/>
      <c r="C28" s="26"/>
      <c r="D28" s="29"/>
      <c r="E28" s="9" t="s">
        <v>12</v>
      </c>
      <c r="F28" s="13">
        <f t="shared" si="4"/>
        <v>0</v>
      </c>
      <c r="G28" s="11">
        <v>0</v>
      </c>
      <c r="H28" s="11">
        <v>0</v>
      </c>
      <c r="I28" s="11">
        <v>0</v>
      </c>
    </row>
    <row r="29" spans="1:9" ht="31.5" x14ac:dyDescent="0.2">
      <c r="A29" s="21"/>
      <c r="B29" s="32"/>
      <c r="C29" s="27"/>
      <c r="D29" s="30"/>
      <c r="E29" s="12" t="s">
        <v>13</v>
      </c>
      <c r="F29" s="13">
        <f t="shared" si="4"/>
        <v>0</v>
      </c>
      <c r="G29" s="13">
        <f>SUM(G27:G28)</f>
        <v>0</v>
      </c>
      <c r="H29" s="13">
        <f>SUM(H27:H28)</f>
        <v>0</v>
      </c>
      <c r="I29" s="13">
        <f>SUM(I27:I28)</f>
        <v>0</v>
      </c>
    </row>
    <row r="30" spans="1:9" ht="31.5" x14ac:dyDescent="0.2">
      <c r="A30" s="19" t="s">
        <v>69</v>
      </c>
      <c r="B30" s="22" t="s">
        <v>70</v>
      </c>
      <c r="C30" s="25" t="s">
        <v>22</v>
      </c>
      <c r="D30" s="28" t="s">
        <v>10</v>
      </c>
      <c r="E30" s="9" t="s">
        <v>11</v>
      </c>
      <c r="F30" s="13">
        <f t="shared" si="4"/>
        <v>0</v>
      </c>
      <c r="G30" s="13">
        <v>0</v>
      </c>
      <c r="H30" s="13"/>
      <c r="I30" s="13"/>
    </row>
    <row r="31" spans="1:9" ht="15.75" x14ac:dyDescent="0.2">
      <c r="A31" s="20"/>
      <c r="B31" s="31"/>
      <c r="C31" s="26"/>
      <c r="D31" s="29"/>
      <c r="E31" s="9" t="s">
        <v>12</v>
      </c>
      <c r="F31" s="13">
        <f t="shared" si="4"/>
        <v>8597.1788400000005</v>
      </c>
      <c r="G31" s="13">
        <f>382.01784+986.583+1252+20+5991.578-35</f>
        <v>8597.1788400000005</v>
      </c>
      <c r="H31" s="13">
        <v>0</v>
      </c>
      <c r="I31" s="13">
        <v>0</v>
      </c>
    </row>
    <row r="32" spans="1:9" ht="35.450000000000003" customHeight="1" x14ac:dyDescent="0.2">
      <c r="A32" s="21"/>
      <c r="B32" s="32"/>
      <c r="C32" s="27"/>
      <c r="D32" s="30"/>
      <c r="E32" s="12" t="s">
        <v>13</v>
      </c>
      <c r="F32" s="13">
        <f t="shared" si="4"/>
        <v>8597.1788400000005</v>
      </c>
      <c r="G32" s="13">
        <f>SUM(G30:G31)</f>
        <v>8597.1788400000005</v>
      </c>
      <c r="H32" s="13">
        <f>SUM(H30:H31)</f>
        <v>0</v>
      </c>
      <c r="I32" s="13">
        <f>SUM(I30:I31)</f>
        <v>0</v>
      </c>
    </row>
    <row r="33" spans="1:9" ht="30" customHeight="1" x14ac:dyDescent="0.2">
      <c r="A33" s="19" t="s">
        <v>72</v>
      </c>
      <c r="B33" s="22" t="s">
        <v>73</v>
      </c>
      <c r="C33" s="25" t="s">
        <v>22</v>
      </c>
      <c r="D33" s="28" t="s">
        <v>10</v>
      </c>
      <c r="E33" s="9" t="s">
        <v>11</v>
      </c>
      <c r="F33" s="10">
        <f t="shared" ref="F33:F47" si="5">SUM(G33:I33)</f>
        <v>51691.728940000001</v>
      </c>
      <c r="G33" s="11">
        <f>21318.62835+26555.08994+3818.01065</f>
        <v>51691.728940000001</v>
      </c>
      <c r="H33" s="11">
        <v>0</v>
      </c>
      <c r="I33" s="11">
        <v>0</v>
      </c>
    </row>
    <row r="34" spans="1:9" ht="15.75" x14ac:dyDescent="0.2">
      <c r="A34" s="20"/>
      <c r="B34" s="31"/>
      <c r="C34" s="26"/>
      <c r="D34" s="29"/>
      <c r="E34" s="9" t="s">
        <v>12</v>
      </c>
      <c r="F34" s="10">
        <f>SUM(G34:I34)</f>
        <v>506.79956000000004</v>
      </c>
      <c r="G34" s="11">
        <f>100+5.85165+200.94791</f>
        <v>306.79956000000004</v>
      </c>
      <c r="H34" s="11">
        <v>100</v>
      </c>
      <c r="I34" s="11">
        <v>100</v>
      </c>
    </row>
    <row r="35" spans="1:9" ht="24" customHeight="1" x14ac:dyDescent="0.2">
      <c r="A35" s="21"/>
      <c r="B35" s="32"/>
      <c r="C35" s="27"/>
      <c r="D35" s="30"/>
      <c r="E35" s="12" t="s">
        <v>13</v>
      </c>
      <c r="F35" s="10">
        <f>SUM(G35:I35)</f>
        <v>52198.5285</v>
      </c>
      <c r="G35" s="10">
        <f>SUM(G33:G34)</f>
        <v>51998.5285</v>
      </c>
      <c r="H35" s="10">
        <f>SUM(H33:H34)</f>
        <v>100</v>
      </c>
      <c r="I35" s="10">
        <f>SUM(I33:I34)</f>
        <v>100</v>
      </c>
    </row>
    <row r="36" spans="1:9" ht="31.5" x14ac:dyDescent="0.2">
      <c r="A36" s="19" t="s">
        <v>23</v>
      </c>
      <c r="B36" s="22" t="s">
        <v>66</v>
      </c>
      <c r="C36" s="25" t="s">
        <v>22</v>
      </c>
      <c r="D36" s="28" t="s">
        <v>10</v>
      </c>
      <c r="E36" s="9" t="s">
        <v>11</v>
      </c>
      <c r="F36" s="10">
        <f>SUM(G36:I36)</f>
        <v>3580.7577000000001</v>
      </c>
      <c r="G36" s="11">
        <f>5439.41288-1858.65518</f>
        <v>3580.7577000000001</v>
      </c>
      <c r="H36" s="11">
        <v>0</v>
      </c>
      <c r="I36" s="11">
        <v>0</v>
      </c>
    </row>
    <row r="37" spans="1:9" ht="15.75" x14ac:dyDescent="0.2">
      <c r="A37" s="20"/>
      <c r="B37" s="31"/>
      <c r="C37" s="26"/>
      <c r="D37" s="29"/>
      <c r="E37" s="9" t="s">
        <v>12</v>
      </c>
      <c r="F37" s="10">
        <f t="shared" si="5"/>
        <v>248.46093000000002</v>
      </c>
      <c r="G37" s="11">
        <f>386.28489-97.82396-40</f>
        <v>248.46093000000002</v>
      </c>
      <c r="H37" s="11">
        <v>0</v>
      </c>
      <c r="I37" s="11">
        <v>0</v>
      </c>
    </row>
    <row r="38" spans="1:9" ht="38.450000000000003" customHeight="1" x14ac:dyDescent="0.2">
      <c r="A38" s="21"/>
      <c r="B38" s="32"/>
      <c r="C38" s="27"/>
      <c r="D38" s="30"/>
      <c r="E38" s="12" t="s">
        <v>13</v>
      </c>
      <c r="F38" s="10">
        <f>SUM(G38:I38)</f>
        <v>3829.2186300000003</v>
      </c>
      <c r="G38" s="10">
        <f>SUM(G36:G37)</f>
        <v>3829.2186300000003</v>
      </c>
      <c r="H38" s="10">
        <f>SUM(H36:H37)</f>
        <v>0</v>
      </c>
      <c r="I38" s="10">
        <f>SUM(I36:I37)</f>
        <v>0</v>
      </c>
    </row>
    <row r="39" spans="1:9" ht="31.5" x14ac:dyDescent="0.2">
      <c r="A39" s="19" t="s">
        <v>38</v>
      </c>
      <c r="B39" s="22" t="s">
        <v>41</v>
      </c>
      <c r="C39" s="25" t="s">
        <v>22</v>
      </c>
      <c r="D39" s="28" t="s">
        <v>10</v>
      </c>
      <c r="E39" s="9" t="s">
        <v>11</v>
      </c>
      <c r="F39" s="10">
        <f t="shared" si="5"/>
        <v>0</v>
      </c>
      <c r="G39" s="11">
        <v>0</v>
      </c>
      <c r="H39" s="11">
        <v>0</v>
      </c>
      <c r="I39" s="11">
        <v>0</v>
      </c>
    </row>
    <row r="40" spans="1:9" ht="15.75" x14ac:dyDescent="0.2">
      <c r="A40" s="20"/>
      <c r="B40" s="31"/>
      <c r="C40" s="26"/>
      <c r="D40" s="29"/>
      <c r="E40" s="9" t="s">
        <v>12</v>
      </c>
      <c r="F40" s="10">
        <f t="shared" si="5"/>
        <v>40</v>
      </c>
      <c r="G40" s="11">
        <v>40</v>
      </c>
      <c r="H40" s="11">
        <v>0</v>
      </c>
      <c r="I40" s="11">
        <v>0</v>
      </c>
    </row>
    <row r="41" spans="1:9" ht="31.5" x14ac:dyDescent="0.2">
      <c r="A41" s="21"/>
      <c r="B41" s="32"/>
      <c r="C41" s="27"/>
      <c r="D41" s="30"/>
      <c r="E41" s="12" t="s">
        <v>13</v>
      </c>
      <c r="F41" s="10">
        <f t="shared" si="5"/>
        <v>40</v>
      </c>
      <c r="G41" s="10">
        <f>SUM(G39:G40)</f>
        <v>40</v>
      </c>
      <c r="H41" s="10">
        <f>SUM(H39:H40)</f>
        <v>0</v>
      </c>
      <c r="I41" s="10">
        <f>SUM(I39:I40)</f>
        <v>0</v>
      </c>
    </row>
    <row r="42" spans="1:9" ht="31.5" x14ac:dyDescent="0.2">
      <c r="A42" s="19" t="s">
        <v>39</v>
      </c>
      <c r="B42" s="22" t="s">
        <v>78</v>
      </c>
      <c r="C42" s="25" t="s">
        <v>22</v>
      </c>
      <c r="D42" s="28" t="s">
        <v>10</v>
      </c>
      <c r="E42" s="9" t="s">
        <v>11</v>
      </c>
      <c r="F42" s="10">
        <f t="shared" si="5"/>
        <v>0</v>
      </c>
      <c r="G42" s="11">
        <v>0</v>
      </c>
      <c r="H42" s="11">
        <v>0</v>
      </c>
      <c r="I42" s="11">
        <v>0</v>
      </c>
    </row>
    <row r="43" spans="1:9" ht="15.75" x14ac:dyDescent="0.2">
      <c r="A43" s="20"/>
      <c r="B43" s="31"/>
      <c r="C43" s="26"/>
      <c r="D43" s="29"/>
      <c r="E43" s="9" t="s">
        <v>12</v>
      </c>
      <c r="F43" s="10">
        <f>SUM(G43:I43)</f>
        <v>4431.6329999999998</v>
      </c>
      <c r="G43" s="11">
        <f>4196.633+200+35</f>
        <v>4431.6329999999998</v>
      </c>
      <c r="H43" s="11">
        <v>0</v>
      </c>
      <c r="I43" s="11">
        <v>0</v>
      </c>
    </row>
    <row r="44" spans="1:9" ht="32.450000000000003" customHeight="1" x14ac:dyDescent="0.2">
      <c r="A44" s="21"/>
      <c r="B44" s="32"/>
      <c r="C44" s="27"/>
      <c r="D44" s="30"/>
      <c r="E44" s="12" t="s">
        <v>13</v>
      </c>
      <c r="F44" s="10">
        <f>SUM(G44:I44)</f>
        <v>4431.6329999999998</v>
      </c>
      <c r="G44" s="10">
        <f>SUM(G42:G43)</f>
        <v>4431.6329999999998</v>
      </c>
      <c r="H44" s="10">
        <f>SUM(H42:H43)</f>
        <v>0</v>
      </c>
      <c r="I44" s="10">
        <f>SUM(I42:I43)</f>
        <v>0</v>
      </c>
    </row>
    <row r="45" spans="1:9" ht="57" customHeight="1" x14ac:dyDescent="0.2">
      <c r="A45" s="19" t="s">
        <v>40</v>
      </c>
      <c r="B45" s="22" t="s">
        <v>42</v>
      </c>
      <c r="C45" s="25" t="s">
        <v>22</v>
      </c>
      <c r="D45" s="28" t="s">
        <v>10</v>
      </c>
      <c r="E45" s="9" t="s">
        <v>11</v>
      </c>
      <c r="F45" s="10">
        <f t="shared" si="5"/>
        <v>0</v>
      </c>
      <c r="G45" s="11">
        <v>0</v>
      </c>
      <c r="H45" s="11">
        <v>0</v>
      </c>
      <c r="I45" s="11">
        <v>0</v>
      </c>
    </row>
    <row r="46" spans="1:9" ht="19.899999999999999" customHeight="1" x14ac:dyDescent="0.2">
      <c r="A46" s="20"/>
      <c r="B46" s="31"/>
      <c r="C46" s="26"/>
      <c r="D46" s="29"/>
      <c r="E46" s="9" t="s">
        <v>12</v>
      </c>
      <c r="F46" s="10">
        <f t="shared" si="5"/>
        <v>0</v>
      </c>
      <c r="G46" s="11">
        <v>0</v>
      </c>
      <c r="H46" s="11">
        <v>0</v>
      </c>
      <c r="I46" s="11">
        <v>0</v>
      </c>
    </row>
    <row r="47" spans="1:9" ht="18.600000000000001" customHeight="1" x14ac:dyDescent="0.2">
      <c r="A47" s="21"/>
      <c r="B47" s="32"/>
      <c r="C47" s="27"/>
      <c r="D47" s="30"/>
      <c r="E47" s="12" t="s">
        <v>13</v>
      </c>
      <c r="F47" s="10">
        <f t="shared" si="5"/>
        <v>0</v>
      </c>
      <c r="G47" s="10">
        <f>SUM(G45:G46)</f>
        <v>0</v>
      </c>
      <c r="H47" s="10">
        <f>SUM(H45:H46)</f>
        <v>0</v>
      </c>
      <c r="I47" s="10">
        <f>SUM(I45:I46)</f>
        <v>0</v>
      </c>
    </row>
    <row r="48" spans="1:9" ht="15.75" x14ac:dyDescent="0.2">
      <c r="A48" s="3" t="s">
        <v>21</v>
      </c>
      <c r="B48" s="45" t="s">
        <v>43</v>
      </c>
      <c r="C48" s="46"/>
      <c r="D48" s="46"/>
      <c r="E48" s="46"/>
      <c r="F48" s="46"/>
      <c r="G48" s="46"/>
      <c r="H48" s="46"/>
      <c r="I48" s="47"/>
    </row>
    <row r="49" spans="1:9" ht="31.5" x14ac:dyDescent="0.2">
      <c r="A49" s="19" t="s">
        <v>24</v>
      </c>
      <c r="B49" s="22" t="s">
        <v>44</v>
      </c>
      <c r="C49" s="25" t="s">
        <v>22</v>
      </c>
      <c r="D49" s="28" t="s">
        <v>10</v>
      </c>
      <c r="E49" s="9" t="s">
        <v>11</v>
      </c>
      <c r="F49" s="10">
        <f t="shared" ref="F49:F51" si="6">SUM(G49:I49)</f>
        <v>0</v>
      </c>
      <c r="G49" s="11">
        <v>0</v>
      </c>
      <c r="H49" s="11">
        <v>0</v>
      </c>
      <c r="I49" s="11">
        <v>0</v>
      </c>
    </row>
    <row r="50" spans="1:9" ht="15.75" x14ac:dyDescent="0.2">
      <c r="A50" s="20"/>
      <c r="B50" s="31"/>
      <c r="C50" s="26"/>
      <c r="D50" s="29"/>
      <c r="E50" s="9" t="s">
        <v>12</v>
      </c>
      <c r="F50" s="10">
        <f t="shared" si="6"/>
        <v>0</v>
      </c>
      <c r="G50" s="13">
        <v>0</v>
      </c>
      <c r="H50" s="13">
        <v>0</v>
      </c>
      <c r="I50" s="13">
        <v>0</v>
      </c>
    </row>
    <row r="51" spans="1:9" ht="31.5" x14ac:dyDescent="0.2">
      <c r="A51" s="21"/>
      <c r="B51" s="32"/>
      <c r="C51" s="27"/>
      <c r="D51" s="30"/>
      <c r="E51" s="12" t="s">
        <v>13</v>
      </c>
      <c r="F51" s="10">
        <f t="shared" si="6"/>
        <v>0</v>
      </c>
      <c r="G51" s="10">
        <f>SUM(G49:G50)</f>
        <v>0</v>
      </c>
      <c r="H51" s="10">
        <f>SUM(H49:H50)</f>
        <v>0</v>
      </c>
      <c r="I51" s="10">
        <f>SUM(I49:I50)</f>
        <v>0</v>
      </c>
    </row>
    <row r="52" spans="1:9" ht="21" customHeight="1" x14ac:dyDescent="0.2">
      <c r="A52" s="3" t="s">
        <v>25</v>
      </c>
      <c r="B52" s="45" t="s">
        <v>45</v>
      </c>
      <c r="C52" s="46"/>
      <c r="D52" s="46"/>
      <c r="E52" s="46"/>
      <c r="F52" s="46"/>
      <c r="G52" s="46"/>
      <c r="H52" s="46"/>
      <c r="I52" s="47"/>
    </row>
    <row r="53" spans="1:9" ht="15.75" customHeight="1" x14ac:dyDescent="0.2">
      <c r="A53" s="19" t="s">
        <v>26</v>
      </c>
      <c r="B53" s="22" t="s">
        <v>59</v>
      </c>
      <c r="C53" s="25" t="s">
        <v>22</v>
      </c>
      <c r="D53" s="28" t="s">
        <v>10</v>
      </c>
      <c r="E53" s="9" t="s">
        <v>11</v>
      </c>
      <c r="F53" s="10">
        <f t="shared" ref="F53:F55" si="7">SUM(G53:I53)</f>
        <v>0</v>
      </c>
      <c r="G53" s="11">
        <v>0</v>
      </c>
      <c r="H53" s="11">
        <v>0</v>
      </c>
      <c r="I53" s="11">
        <v>0</v>
      </c>
    </row>
    <row r="54" spans="1:9" ht="15.75" x14ac:dyDescent="0.2">
      <c r="A54" s="20"/>
      <c r="B54" s="31"/>
      <c r="C54" s="26"/>
      <c r="D54" s="29"/>
      <c r="E54" s="9" t="s">
        <v>12</v>
      </c>
      <c r="F54" s="10">
        <f t="shared" si="7"/>
        <v>0</v>
      </c>
      <c r="G54" s="11">
        <v>0</v>
      </c>
      <c r="H54" s="11">
        <v>0</v>
      </c>
      <c r="I54" s="11">
        <v>0</v>
      </c>
    </row>
    <row r="55" spans="1:9" ht="31.5" x14ac:dyDescent="0.2">
      <c r="A55" s="21"/>
      <c r="B55" s="32"/>
      <c r="C55" s="27"/>
      <c r="D55" s="30"/>
      <c r="E55" s="12" t="s">
        <v>13</v>
      </c>
      <c r="F55" s="10">
        <f t="shared" si="7"/>
        <v>0</v>
      </c>
      <c r="G55" s="10">
        <f>SUM(G53:G54)</f>
        <v>0</v>
      </c>
      <c r="H55" s="10">
        <f>SUM(H53:H54)</f>
        <v>0</v>
      </c>
      <c r="I55" s="10">
        <f>SUM(I53:I54)</f>
        <v>0</v>
      </c>
    </row>
    <row r="56" spans="1:9" ht="15.75" customHeight="1" x14ac:dyDescent="0.2">
      <c r="A56" s="19" t="s">
        <v>46</v>
      </c>
      <c r="B56" s="22" t="s">
        <v>52</v>
      </c>
      <c r="C56" s="25" t="s">
        <v>22</v>
      </c>
      <c r="D56" s="28" t="s">
        <v>10</v>
      </c>
      <c r="E56" s="9" t="s">
        <v>11</v>
      </c>
      <c r="F56" s="10">
        <f t="shared" ref="F56:F58" si="8">SUM(G56:I56)</f>
        <v>0</v>
      </c>
      <c r="G56" s="11">
        <v>0</v>
      </c>
      <c r="H56" s="11">
        <v>0</v>
      </c>
      <c r="I56" s="11">
        <v>0</v>
      </c>
    </row>
    <row r="57" spans="1:9" ht="15.75" x14ac:dyDescent="0.2">
      <c r="A57" s="20"/>
      <c r="B57" s="31"/>
      <c r="C57" s="26"/>
      <c r="D57" s="29"/>
      <c r="E57" s="9" t="s">
        <v>12</v>
      </c>
      <c r="F57" s="10">
        <f t="shared" si="8"/>
        <v>0</v>
      </c>
      <c r="G57" s="11">
        <v>0</v>
      </c>
      <c r="H57" s="11">
        <v>0</v>
      </c>
      <c r="I57" s="11">
        <v>0</v>
      </c>
    </row>
    <row r="58" spans="1:9" ht="50.45" customHeight="1" x14ac:dyDescent="0.2">
      <c r="A58" s="21"/>
      <c r="B58" s="32"/>
      <c r="C58" s="27"/>
      <c r="D58" s="30"/>
      <c r="E58" s="12" t="s">
        <v>13</v>
      </c>
      <c r="F58" s="10">
        <f t="shared" si="8"/>
        <v>0</v>
      </c>
      <c r="G58" s="10">
        <f>SUM(G56:G57)</f>
        <v>0</v>
      </c>
      <c r="H58" s="10">
        <f>SUM(H56:H57)</f>
        <v>0</v>
      </c>
      <c r="I58" s="10">
        <f>SUM(I56:I57)</f>
        <v>0</v>
      </c>
    </row>
    <row r="59" spans="1:9" ht="31.5" x14ac:dyDescent="0.2">
      <c r="A59" s="19" t="s">
        <v>47</v>
      </c>
      <c r="B59" s="22" t="s">
        <v>55</v>
      </c>
      <c r="C59" s="25" t="s">
        <v>22</v>
      </c>
      <c r="D59" s="28" t="s">
        <v>10</v>
      </c>
      <c r="E59" s="9" t="s">
        <v>11</v>
      </c>
      <c r="F59" s="10">
        <f t="shared" ref="F59:F60" si="9">SUM(G59:I59)</f>
        <v>0</v>
      </c>
      <c r="G59" s="11">
        <v>0</v>
      </c>
      <c r="H59" s="11">
        <v>0</v>
      </c>
      <c r="I59" s="11">
        <v>0</v>
      </c>
    </row>
    <row r="60" spans="1:9" ht="15.75" x14ac:dyDescent="0.2">
      <c r="A60" s="20"/>
      <c r="B60" s="23"/>
      <c r="C60" s="26"/>
      <c r="D60" s="29"/>
      <c r="E60" s="9" t="s">
        <v>12</v>
      </c>
      <c r="F60" s="10">
        <f t="shared" si="9"/>
        <v>22</v>
      </c>
      <c r="G60" s="13">
        <f>11-11</f>
        <v>0</v>
      </c>
      <c r="H60" s="13">
        <v>11</v>
      </c>
      <c r="I60" s="13">
        <v>11</v>
      </c>
    </row>
    <row r="61" spans="1:9" ht="31.5" x14ac:dyDescent="0.2">
      <c r="A61" s="21"/>
      <c r="B61" s="24"/>
      <c r="C61" s="27"/>
      <c r="D61" s="30"/>
      <c r="E61" s="12" t="s">
        <v>13</v>
      </c>
      <c r="F61" s="10">
        <f>SUM(G61:I61)</f>
        <v>22</v>
      </c>
      <c r="G61" s="10">
        <f>SUM(G59:G60)</f>
        <v>0</v>
      </c>
      <c r="H61" s="10">
        <f>SUM(H59:H60)</f>
        <v>11</v>
      </c>
      <c r="I61" s="10">
        <f>SUM(I59:I60)</f>
        <v>11</v>
      </c>
    </row>
    <row r="62" spans="1:9" ht="31.5" x14ac:dyDescent="0.2">
      <c r="A62" s="19" t="s">
        <v>48</v>
      </c>
      <c r="B62" s="22" t="s">
        <v>56</v>
      </c>
      <c r="C62" s="25" t="s">
        <v>22</v>
      </c>
      <c r="D62" s="28" t="s">
        <v>10</v>
      </c>
      <c r="E62" s="9" t="s">
        <v>11</v>
      </c>
      <c r="F62" s="10">
        <f t="shared" ref="F62:F63" si="10">SUM(G62:I62)</f>
        <v>0</v>
      </c>
      <c r="G62" s="11">
        <v>0</v>
      </c>
      <c r="H62" s="11">
        <v>0</v>
      </c>
      <c r="I62" s="11">
        <v>0</v>
      </c>
    </row>
    <row r="63" spans="1:9" ht="15.75" x14ac:dyDescent="0.2">
      <c r="A63" s="20"/>
      <c r="B63" s="23"/>
      <c r="C63" s="26"/>
      <c r="D63" s="29"/>
      <c r="E63" s="9" t="s">
        <v>12</v>
      </c>
      <c r="F63" s="10">
        <f t="shared" si="10"/>
        <v>300</v>
      </c>
      <c r="G63" s="13">
        <v>300</v>
      </c>
      <c r="H63" s="13">
        <v>0</v>
      </c>
      <c r="I63" s="13">
        <v>0</v>
      </c>
    </row>
    <row r="64" spans="1:9" ht="36" customHeight="1" x14ac:dyDescent="0.2">
      <c r="A64" s="21"/>
      <c r="B64" s="24"/>
      <c r="C64" s="27"/>
      <c r="D64" s="30"/>
      <c r="E64" s="12" t="s">
        <v>13</v>
      </c>
      <c r="F64" s="10">
        <f>SUM(G64:I64)</f>
        <v>300</v>
      </c>
      <c r="G64" s="10">
        <f>SUM(G62:G63)</f>
        <v>300</v>
      </c>
      <c r="H64" s="10">
        <f>SUM(H62:H63)</f>
        <v>0</v>
      </c>
      <c r="I64" s="10">
        <f>SUM(I62:I63)</f>
        <v>0</v>
      </c>
    </row>
    <row r="65" spans="1:9" ht="21" customHeight="1" x14ac:dyDescent="0.2">
      <c r="A65" s="19" t="s">
        <v>49</v>
      </c>
      <c r="B65" s="22" t="s">
        <v>57</v>
      </c>
      <c r="C65" s="25" t="s">
        <v>22</v>
      </c>
      <c r="D65" s="28" t="s">
        <v>10</v>
      </c>
      <c r="E65" s="9" t="s">
        <v>11</v>
      </c>
      <c r="F65" s="10">
        <f t="shared" ref="F65:F66" si="11">SUM(G65:I65)</f>
        <v>0</v>
      </c>
      <c r="G65" s="11">
        <v>0</v>
      </c>
      <c r="H65" s="11">
        <v>0</v>
      </c>
      <c r="I65" s="11">
        <v>0</v>
      </c>
    </row>
    <row r="66" spans="1:9" ht="15.75" x14ac:dyDescent="0.2">
      <c r="A66" s="20"/>
      <c r="B66" s="23"/>
      <c r="C66" s="26"/>
      <c r="D66" s="29"/>
      <c r="E66" s="9" t="s">
        <v>12</v>
      </c>
      <c r="F66" s="10">
        <f t="shared" si="11"/>
        <v>0</v>
      </c>
      <c r="G66" s="13">
        <v>0</v>
      </c>
      <c r="H66" s="13">
        <v>0</v>
      </c>
      <c r="I66" s="13">
        <v>0</v>
      </c>
    </row>
    <row r="67" spans="1:9" ht="20.45" customHeight="1" x14ac:dyDescent="0.2">
      <c r="A67" s="21"/>
      <c r="B67" s="24"/>
      <c r="C67" s="27"/>
      <c r="D67" s="30"/>
      <c r="E67" s="12" t="s">
        <v>13</v>
      </c>
      <c r="F67" s="10">
        <f>SUM(G67:I67)</f>
        <v>0</v>
      </c>
      <c r="G67" s="10">
        <f>SUM(G65:G66)</f>
        <v>0</v>
      </c>
      <c r="H67" s="10">
        <f>SUM(H65:H66)</f>
        <v>0</v>
      </c>
      <c r="I67" s="10">
        <f>SUM(I65:I66)</f>
        <v>0</v>
      </c>
    </row>
    <row r="68" spans="1:9" ht="31.5" x14ac:dyDescent="0.2">
      <c r="A68" s="19" t="s">
        <v>50</v>
      </c>
      <c r="B68" s="22" t="s">
        <v>63</v>
      </c>
      <c r="C68" s="25" t="s">
        <v>22</v>
      </c>
      <c r="D68" s="28" t="s">
        <v>10</v>
      </c>
      <c r="E68" s="9" t="s">
        <v>11</v>
      </c>
      <c r="F68" s="10">
        <f t="shared" ref="F68:F69" si="12">SUM(G68:I68)</f>
        <v>0</v>
      </c>
      <c r="G68" s="11">
        <v>0</v>
      </c>
      <c r="H68" s="11">
        <v>0</v>
      </c>
      <c r="I68" s="11">
        <v>0</v>
      </c>
    </row>
    <row r="69" spans="1:9" ht="15.75" x14ac:dyDescent="0.2">
      <c r="A69" s="20"/>
      <c r="B69" s="23"/>
      <c r="C69" s="26"/>
      <c r="D69" s="29"/>
      <c r="E69" s="9" t="s">
        <v>12</v>
      </c>
      <c r="F69" s="10">
        <f t="shared" si="12"/>
        <v>0</v>
      </c>
      <c r="G69" s="13">
        <v>0</v>
      </c>
      <c r="H69" s="13">
        <v>0</v>
      </c>
      <c r="I69" s="13">
        <v>0</v>
      </c>
    </row>
    <row r="70" spans="1:9" ht="31.5" x14ac:dyDescent="0.2">
      <c r="A70" s="21"/>
      <c r="B70" s="24"/>
      <c r="C70" s="27"/>
      <c r="D70" s="30"/>
      <c r="E70" s="12" t="s">
        <v>13</v>
      </c>
      <c r="F70" s="10">
        <f>SUM(G70:I70)</f>
        <v>0</v>
      </c>
      <c r="G70" s="10">
        <f>SUM(G68:G69)</f>
        <v>0</v>
      </c>
      <c r="H70" s="10">
        <f>SUM(H68:H69)</f>
        <v>0</v>
      </c>
      <c r="I70" s="10">
        <f>SUM(I68:I69)</f>
        <v>0</v>
      </c>
    </row>
    <row r="71" spans="1:9" ht="22.15" customHeight="1" x14ac:dyDescent="0.2">
      <c r="A71" s="19" t="s">
        <v>51</v>
      </c>
      <c r="B71" s="22" t="s">
        <v>58</v>
      </c>
      <c r="C71" s="25" t="s">
        <v>22</v>
      </c>
      <c r="D71" s="28" t="s">
        <v>10</v>
      </c>
      <c r="E71" s="9" t="s">
        <v>11</v>
      </c>
      <c r="F71" s="10">
        <f t="shared" ref="F71:F77" si="13">SUM(G71:I71)</f>
        <v>1000</v>
      </c>
      <c r="G71" s="11">
        <v>1000</v>
      </c>
      <c r="H71" s="11">
        <v>0</v>
      </c>
      <c r="I71" s="11">
        <v>0</v>
      </c>
    </row>
    <row r="72" spans="1:9" ht="15.75" x14ac:dyDescent="0.2">
      <c r="A72" s="20"/>
      <c r="B72" s="31"/>
      <c r="C72" s="26"/>
      <c r="D72" s="29"/>
      <c r="E72" s="9" t="s">
        <v>12</v>
      </c>
      <c r="F72" s="10">
        <f t="shared" ref="F72" si="14">SUM(G72:I72)</f>
        <v>1618.8000000000002</v>
      </c>
      <c r="G72" s="13">
        <v>539.6</v>
      </c>
      <c r="H72" s="13">
        <v>539.6</v>
      </c>
      <c r="I72" s="13">
        <v>539.6</v>
      </c>
    </row>
    <row r="73" spans="1:9" ht="15.75" x14ac:dyDescent="0.2">
      <c r="A73" s="20"/>
      <c r="B73" s="23"/>
      <c r="C73" s="26"/>
      <c r="D73" s="29"/>
      <c r="E73" s="9" t="s">
        <v>60</v>
      </c>
      <c r="F73" s="10">
        <f t="shared" si="13"/>
        <v>460.4</v>
      </c>
      <c r="G73" s="13">
        <v>460.4</v>
      </c>
      <c r="H73" s="13">
        <v>0</v>
      </c>
      <c r="I73" s="13">
        <v>0</v>
      </c>
    </row>
    <row r="74" spans="1:9" ht="31.5" x14ac:dyDescent="0.2">
      <c r="A74" s="21"/>
      <c r="B74" s="24"/>
      <c r="C74" s="27"/>
      <c r="D74" s="30"/>
      <c r="E74" s="12" t="s">
        <v>13</v>
      </c>
      <c r="F74" s="10">
        <f>SUM(G74:I74)</f>
        <v>3079.2</v>
      </c>
      <c r="G74" s="10">
        <f>SUM(G71:G73)</f>
        <v>2000</v>
      </c>
      <c r="H74" s="10">
        <f>SUM(H71:H73)</f>
        <v>539.6</v>
      </c>
      <c r="I74" s="10">
        <f>SUM(I71:I73)</f>
        <v>539.6</v>
      </c>
    </row>
    <row r="75" spans="1:9" ht="31.5" x14ac:dyDescent="0.2">
      <c r="A75" s="19" t="s">
        <v>68</v>
      </c>
      <c r="B75" s="22" t="s">
        <v>77</v>
      </c>
      <c r="C75" s="25" t="s">
        <v>22</v>
      </c>
      <c r="D75" s="28" t="s">
        <v>10</v>
      </c>
      <c r="E75" s="9" t="s">
        <v>11</v>
      </c>
      <c r="F75" s="10">
        <f t="shared" si="13"/>
        <v>8861.7968499999988</v>
      </c>
      <c r="G75" s="14">
        <f>5819.48262+G85+G82+G79</f>
        <v>8861.7968499999988</v>
      </c>
      <c r="H75" s="14">
        <v>0</v>
      </c>
      <c r="I75" s="14">
        <v>0</v>
      </c>
    </row>
    <row r="76" spans="1:9" ht="15.75" x14ac:dyDescent="0.2">
      <c r="A76" s="20"/>
      <c r="B76" s="31"/>
      <c r="C76" s="26"/>
      <c r="D76" s="29"/>
      <c r="E76" s="9" t="s">
        <v>12</v>
      </c>
      <c r="F76" s="10">
        <f t="shared" si="13"/>
        <v>1092.4103599999999</v>
      </c>
      <c r="G76" s="10">
        <f>306.28856+G80+G83+G86</f>
        <v>466.41035999999997</v>
      </c>
      <c r="H76" s="10">
        <v>313</v>
      </c>
      <c r="I76" s="10">
        <v>313</v>
      </c>
    </row>
    <row r="77" spans="1:9" ht="15.75" x14ac:dyDescent="0.2">
      <c r="A77" s="20"/>
      <c r="B77" s="23"/>
      <c r="C77" s="26"/>
      <c r="D77" s="29"/>
      <c r="E77" s="9" t="s">
        <v>60</v>
      </c>
      <c r="F77" s="10">
        <f t="shared" si="13"/>
        <v>0</v>
      </c>
      <c r="G77" s="10">
        <v>0</v>
      </c>
      <c r="H77" s="10">
        <v>0</v>
      </c>
      <c r="I77" s="10">
        <v>0</v>
      </c>
    </row>
    <row r="78" spans="1:9" ht="22.9" customHeight="1" x14ac:dyDescent="0.2">
      <c r="A78" s="21"/>
      <c r="B78" s="24"/>
      <c r="C78" s="27"/>
      <c r="D78" s="30"/>
      <c r="E78" s="12" t="s">
        <v>13</v>
      </c>
      <c r="F78" s="10">
        <f>SUM(G78:I78)</f>
        <v>9328.2072099999987</v>
      </c>
      <c r="G78" s="10">
        <f>SUM(G75:G77)</f>
        <v>9328.2072099999987</v>
      </c>
      <c r="H78" s="10">
        <v>0</v>
      </c>
      <c r="I78" s="10">
        <v>0</v>
      </c>
    </row>
    <row r="79" spans="1:9" ht="31.5" x14ac:dyDescent="0.2">
      <c r="A79" s="19" t="s">
        <v>74</v>
      </c>
      <c r="B79" s="22" t="s">
        <v>53</v>
      </c>
      <c r="C79" s="25" t="s">
        <v>22</v>
      </c>
      <c r="D79" s="28" t="s">
        <v>10</v>
      </c>
      <c r="E79" s="9" t="s">
        <v>11</v>
      </c>
      <c r="F79" s="13">
        <f t="shared" ref="F79:F80" si="15">SUM(G79:I79)</f>
        <v>0</v>
      </c>
      <c r="G79" s="11">
        <v>0</v>
      </c>
      <c r="H79" s="11">
        <v>0</v>
      </c>
      <c r="I79" s="11">
        <v>0</v>
      </c>
    </row>
    <row r="80" spans="1:9" ht="16.5" customHeight="1" x14ac:dyDescent="0.2">
      <c r="A80" s="20"/>
      <c r="B80" s="23"/>
      <c r="C80" s="26"/>
      <c r="D80" s="29"/>
      <c r="E80" s="9" t="s">
        <v>12</v>
      </c>
      <c r="F80" s="13">
        <f t="shared" si="15"/>
        <v>0</v>
      </c>
      <c r="G80" s="13">
        <v>0</v>
      </c>
      <c r="H80" s="13">
        <v>0</v>
      </c>
      <c r="I80" s="13">
        <v>0</v>
      </c>
    </row>
    <row r="81" spans="1:9" ht="25.5" customHeight="1" x14ac:dyDescent="0.2">
      <c r="A81" s="21"/>
      <c r="B81" s="24"/>
      <c r="C81" s="27"/>
      <c r="D81" s="30"/>
      <c r="E81" s="12" t="s">
        <v>13</v>
      </c>
      <c r="F81" s="13">
        <f>SUM(G81:I81)</f>
        <v>0</v>
      </c>
      <c r="G81" s="13">
        <f>SUM(G79:G80)</f>
        <v>0</v>
      </c>
      <c r="H81" s="13">
        <f>SUM(H79:H80)</f>
        <v>0</v>
      </c>
      <c r="I81" s="13">
        <f>SUM(I79:I80)</f>
        <v>0</v>
      </c>
    </row>
    <row r="82" spans="1:9" ht="31.5" x14ac:dyDescent="0.2">
      <c r="A82" s="19" t="s">
        <v>75</v>
      </c>
      <c r="B82" s="22" t="s">
        <v>54</v>
      </c>
      <c r="C82" s="25" t="s">
        <v>22</v>
      </c>
      <c r="D82" s="28" t="s">
        <v>10</v>
      </c>
      <c r="E82" s="9" t="s">
        <v>11</v>
      </c>
      <c r="F82" s="13">
        <f t="shared" ref="F82:F83" si="16">SUM(G82:I82)</f>
        <v>0</v>
      </c>
      <c r="G82" s="11">
        <v>0</v>
      </c>
      <c r="H82" s="11">
        <v>0</v>
      </c>
      <c r="I82" s="11">
        <v>0</v>
      </c>
    </row>
    <row r="83" spans="1:9" ht="15.75" x14ac:dyDescent="0.2">
      <c r="A83" s="20"/>
      <c r="B83" s="23"/>
      <c r="C83" s="26"/>
      <c r="D83" s="29"/>
      <c r="E83" s="9" t="s">
        <v>12</v>
      </c>
      <c r="F83" s="13">
        <f t="shared" si="16"/>
        <v>0</v>
      </c>
      <c r="G83" s="13">
        <v>0</v>
      </c>
      <c r="H83" s="13">
        <v>0</v>
      </c>
      <c r="I83" s="13">
        <v>0</v>
      </c>
    </row>
    <row r="84" spans="1:9" ht="15.6" customHeight="1" x14ac:dyDescent="0.2">
      <c r="A84" s="21"/>
      <c r="B84" s="24"/>
      <c r="C84" s="27"/>
      <c r="D84" s="30"/>
      <c r="E84" s="12" t="s">
        <v>13</v>
      </c>
      <c r="F84" s="13">
        <f>SUM(G84:I84)</f>
        <v>0</v>
      </c>
      <c r="G84" s="13">
        <f>SUM(G82:G83)</f>
        <v>0</v>
      </c>
      <c r="H84" s="13">
        <f>SUM(H82:H83)</f>
        <v>0</v>
      </c>
      <c r="I84" s="13">
        <f>SUM(I82:I83)</f>
        <v>0</v>
      </c>
    </row>
    <row r="85" spans="1:9" ht="31.5" x14ac:dyDescent="0.2">
      <c r="A85" s="19" t="s">
        <v>76</v>
      </c>
      <c r="B85" s="22" t="s">
        <v>65</v>
      </c>
      <c r="C85" s="25" t="s">
        <v>22</v>
      </c>
      <c r="D85" s="28" t="s">
        <v>10</v>
      </c>
      <c r="E85" s="9" t="s">
        <v>11</v>
      </c>
      <c r="F85" s="13">
        <f t="shared" ref="F85:F86" si="17">SUM(G85:I85)</f>
        <v>3042.31423</v>
      </c>
      <c r="G85" s="11">
        <f>3990-947.68577</f>
        <v>3042.31423</v>
      </c>
      <c r="H85" s="11">
        <v>0</v>
      </c>
      <c r="I85" s="11">
        <v>0</v>
      </c>
    </row>
    <row r="86" spans="1:9" ht="15.75" x14ac:dyDescent="0.2">
      <c r="A86" s="20"/>
      <c r="B86" s="31"/>
      <c r="C86" s="26"/>
      <c r="D86" s="29"/>
      <c r="E86" s="9" t="s">
        <v>12</v>
      </c>
      <c r="F86" s="13">
        <f t="shared" si="17"/>
        <v>160.12179999999995</v>
      </c>
      <c r="G86" s="13">
        <f>306.29+210-306.29-49.8782</f>
        <v>160.12179999999995</v>
      </c>
      <c r="H86" s="13">
        <v>0</v>
      </c>
      <c r="I86" s="13">
        <v>0</v>
      </c>
    </row>
    <row r="87" spans="1:9" ht="34.5" customHeight="1" x14ac:dyDescent="0.2">
      <c r="A87" s="21"/>
      <c r="B87" s="32"/>
      <c r="C87" s="27"/>
      <c r="D87" s="30"/>
      <c r="E87" s="12" t="s">
        <v>13</v>
      </c>
      <c r="F87" s="10">
        <f>SUM(G87:I87)</f>
        <v>3202.4360299999998</v>
      </c>
      <c r="G87" s="10">
        <f>SUM(G85:G86)</f>
        <v>3202.4360299999998</v>
      </c>
      <c r="H87" s="10">
        <f>SUM(H85:H86)</f>
        <v>0</v>
      </c>
      <c r="I87" s="10">
        <f>SUM(I85:I86)</f>
        <v>0</v>
      </c>
    </row>
    <row r="88" spans="1:9" ht="15.75" x14ac:dyDescent="0.2">
      <c r="A88" s="4"/>
      <c r="B88" s="15" t="s">
        <v>17</v>
      </c>
      <c r="C88" s="16"/>
      <c r="D88" s="10"/>
      <c r="E88" s="17"/>
      <c r="F88" s="10">
        <f>SUM(F89:F91)</f>
        <v>214066.73477999997</v>
      </c>
      <c r="G88" s="10">
        <f>SUM(G89:G91)</f>
        <v>146687.41477999999</v>
      </c>
      <c r="H88" s="10">
        <f t="shared" ref="H88:I88" si="18">SUM(H89:H91)</f>
        <v>32961.71</v>
      </c>
      <c r="I88" s="10">
        <f t="shared" si="18"/>
        <v>34417.61</v>
      </c>
    </row>
    <row r="89" spans="1:9" ht="15.75" x14ac:dyDescent="0.2">
      <c r="A89" s="5"/>
      <c r="B89" s="18" t="s">
        <v>18</v>
      </c>
      <c r="C89" s="16"/>
      <c r="D89" s="10"/>
      <c r="E89" s="17"/>
      <c r="F89" s="13">
        <f>F8+F12+F18+F36+F39+F42+F45+F49+F53+F56+F59+F62+F65+F68+F71+F75</f>
        <v>188236.40084999998</v>
      </c>
      <c r="G89" s="13">
        <f>G8+G12+G18+G36+G39+G45+G49+G53+G56+G59+G62+G65+G68+G71+G75+G30</f>
        <v>127355.50085</v>
      </c>
      <c r="H89" s="13">
        <f>H8+H12+H18+H33+H36+H39+H42+H45+H49+H53+H56+H59+H65+H68+H71</f>
        <v>29712.5</v>
      </c>
      <c r="I89" s="13">
        <f>I8+I12+I18+I33+I36+I39+I42+I45+I49+I53+I56+I59+I65+I68+I71</f>
        <v>31168.400000000001</v>
      </c>
    </row>
    <row r="90" spans="1:9" ht="15.75" x14ac:dyDescent="0.2">
      <c r="A90" s="5"/>
      <c r="B90" s="18" t="s">
        <v>19</v>
      </c>
      <c r="C90" s="16"/>
      <c r="D90" s="10"/>
      <c r="E90" s="17"/>
      <c r="F90" s="13">
        <f>F9+F19+F13+F37+F40+F43+F46+F50+F54+F57+F60+F63+F66+F69+F72+F76</f>
        <v>25369.933929999999</v>
      </c>
      <c r="G90" s="13">
        <f>G9+G13+G19+G37+G40+G43+G46+G50+G54+G57+G60+G63+G66+G69+G72+G76</f>
        <v>18871.513929999997</v>
      </c>
      <c r="H90" s="13">
        <f>H9+H13+H19+H37+H40+H43+H46+H50+H54+H57+H60+H63+H66+H69+H72+H76</f>
        <v>3249.21</v>
      </c>
      <c r="I90" s="13">
        <f>I9+I13+I19+I37+I40+I43+I46+I50+I54+I57+I60+I63+I66+I69+I72+I76</f>
        <v>3249.21</v>
      </c>
    </row>
    <row r="91" spans="1:9" ht="15.75" x14ac:dyDescent="0.2">
      <c r="A91" s="5"/>
      <c r="B91" s="18" t="s">
        <v>61</v>
      </c>
      <c r="C91" s="16"/>
      <c r="D91" s="10"/>
      <c r="E91" s="17"/>
      <c r="F91" s="13">
        <f>F73</f>
        <v>460.4</v>
      </c>
      <c r="G91" s="13">
        <f>G73</f>
        <v>460.4</v>
      </c>
      <c r="H91" s="13">
        <f>H73</f>
        <v>0</v>
      </c>
      <c r="I91" s="13">
        <f>I73</f>
        <v>0</v>
      </c>
    </row>
  </sheetData>
  <mergeCells count="114">
    <mergeCell ref="A62:A64"/>
    <mergeCell ref="B62:B64"/>
    <mergeCell ref="C62:C64"/>
    <mergeCell ref="D62:D64"/>
    <mergeCell ref="D56:D58"/>
    <mergeCell ref="D75:D78"/>
    <mergeCell ref="C75:C78"/>
    <mergeCell ref="B75:B78"/>
    <mergeCell ref="A75:A78"/>
    <mergeCell ref="A71:A74"/>
    <mergeCell ref="B71:B74"/>
    <mergeCell ref="C71:C74"/>
    <mergeCell ref="D71:D74"/>
    <mergeCell ref="A65:A67"/>
    <mergeCell ref="B65:B67"/>
    <mergeCell ref="C65:C67"/>
    <mergeCell ref="D65:D67"/>
    <mergeCell ref="A68:A70"/>
    <mergeCell ref="B68:B70"/>
    <mergeCell ref="C68:C70"/>
    <mergeCell ref="D68:D70"/>
    <mergeCell ref="A59:A61"/>
    <mergeCell ref="B59:B61"/>
    <mergeCell ref="C59:C61"/>
    <mergeCell ref="A45:A47"/>
    <mergeCell ref="B45:B47"/>
    <mergeCell ref="C45:C47"/>
    <mergeCell ref="D45:D47"/>
    <mergeCell ref="B52:I52"/>
    <mergeCell ref="A56:A58"/>
    <mergeCell ref="B56:B58"/>
    <mergeCell ref="C56:C58"/>
    <mergeCell ref="A53:A55"/>
    <mergeCell ref="B53:B55"/>
    <mergeCell ref="C53:C55"/>
    <mergeCell ref="B48:I48"/>
    <mergeCell ref="A49:A51"/>
    <mergeCell ref="B49:B51"/>
    <mergeCell ref="C49:C51"/>
    <mergeCell ref="D49:D51"/>
    <mergeCell ref="D53:D55"/>
    <mergeCell ref="D59:D61"/>
    <mergeCell ref="B6:I6"/>
    <mergeCell ref="B7:I7"/>
    <mergeCell ref="A8:A10"/>
    <mergeCell ref="B8:B10"/>
    <mergeCell ref="C8:C10"/>
    <mergeCell ref="D8:D10"/>
    <mergeCell ref="A39:A41"/>
    <mergeCell ref="B39:B41"/>
    <mergeCell ref="C39:C41"/>
    <mergeCell ref="D39:D41"/>
    <mergeCell ref="A33:A35"/>
    <mergeCell ref="B33:B35"/>
    <mergeCell ref="C33:C35"/>
    <mergeCell ref="D33:D35"/>
    <mergeCell ref="A36:A38"/>
    <mergeCell ref="B36:B38"/>
    <mergeCell ref="C36:C38"/>
    <mergeCell ref="D36:D38"/>
    <mergeCell ref="A15:A17"/>
    <mergeCell ref="B15:B17"/>
    <mergeCell ref="C15:C17"/>
    <mergeCell ref="D15:D17"/>
    <mergeCell ref="B11:I11"/>
    <mergeCell ref="A12:A14"/>
    <mergeCell ref="A1:I1"/>
    <mergeCell ref="A2:I2"/>
    <mergeCell ref="A3:A5"/>
    <mergeCell ref="B3:B5"/>
    <mergeCell ref="C3:C5"/>
    <mergeCell ref="D3:D5"/>
    <mergeCell ref="E3:E5"/>
    <mergeCell ref="F3:I3"/>
    <mergeCell ref="F4:F5"/>
    <mergeCell ref="G4:I4"/>
    <mergeCell ref="B12:B14"/>
    <mergeCell ref="C12:C14"/>
    <mergeCell ref="D12:D14"/>
    <mergeCell ref="A21:A23"/>
    <mergeCell ref="B21:B23"/>
    <mergeCell ref="C21:C23"/>
    <mergeCell ref="D21:D23"/>
    <mergeCell ref="B18:B20"/>
    <mergeCell ref="C18:C20"/>
    <mergeCell ref="D18:D20"/>
    <mergeCell ref="A24:A26"/>
    <mergeCell ref="B24:B26"/>
    <mergeCell ref="C24:C26"/>
    <mergeCell ref="D24:D26"/>
    <mergeCell ref="A27:A29"/>
    <mergeCell ref="B27:B29"/>
    <mergeCell ref="C27:C29"/>
    <mergeCell ref="D27:D29"/>
    <mergeCell ref="A42:A44"/>
    <mergeCell ref="B42:B44"/>
    <mergeCell ref="C42:C44"/>
    <mergeCell ref="D42:D44"/>
    <mergeCell ref="A30:A32"/>
    <mergeCell ref="B30:B32"/>
    <mergeCell ref="C30:C32"/>
    <mergeCell ref="D30:D32"/>
    <mergeCell ref="A79:A81"/>
    <mergeCell ref="B79:B81"/>
    <mergeCell ref="C79:C81"/>
    <mergeCell ref="D79:D81"/>
    <mergeCell ref="A82:A84"/>
    <mergeCell ref="B82:B84"/>
    <mergeCell ref="C82:C84"/>
    <mergeCell ref="D82:D84"/>
    <mergeCell ref="A85:A87"/>
    <mergeCell ref="B85:B87"/>
    <mergeCell ref="C85:C87"/>
    <mergeCell ref="D85:D87"/>
  </mergeCells>
  <pageMargins left="0" right="0" top="0.74803149606299213" bottom="0" header="0" footer="0"/>
  <pageSetup paperSize="9" scale="64" fitToHeight="6" orientation="landscape" r:id="rId1"/>
  <headerFooter>
    <oddHeader>&amp;C&amp;"Times New Roman,полужирный"&amp;14
Подпрограмма 2 "Обеспечение безопасных и благоприятных условий жизни граждан на территории муниципального образования г.п.Кандалакша Кандалакшского района"&amp;R&amp;12Приложение к подпрограмме №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2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Людмила В. Сорокина</cp:lastModifiedBy>
  <cp:lastPrinted>2021-07-27T10:26:32Z</cp:lastPrinted>
  <dcterms:created xsi:type="dcterms:W3CDTF">1996-10-08T23:32:33Z</dcterms:created>
  <dcterms:modified xsi:type="dcterms:W3CDTF">2021-07-27T10:27:19Z</dcterms:modified>
</cp:coreProperties>
</file>